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96" windowWidth="15120" windowHeight="9420" tabRatio="599" firstSheet="3" activeTab="5"/>
  </bookViews>
  <sheets>
    <sheet name="Обяснителна" sheetId="1" r:id="rId1"/>
    <sheet name="Приходи Прил.1 " sheetId="2" r:id="rId2"/>
    <sheet name="Р-ди по функции Прил.2" sheetId="3" r:id="rId3"/>
    <sheet name="Р-ди по разпоредители Прил.2А" sheetId="4" r:id="rId4"/>
    <sheet name="ИБСФ 3а нова" sheetId="5" r:id="rId5"/>
    <sheet name="ИБСФ Прил.3" sheetId="6" r:id="rId6"/>
    <sheet name="ОТЧЕТ КР" sheetId="7" r:id="rId7"/>
    <sheet name="ОбС и предст.р-ди Прил.4" sheetId="8" r:id="rId8"/>
    <sheet name="културна" sheetId="9" r:id="rId9"/>
    <sheet name="спорт" sheetId="10" r:id="rId10"/>
    <sheet name="читалища" sheetId="11" r:id="rId11"/>
  </sheets>
  <definedNames>
    <definedName name="_xlnm.Print_Titles" localSheetId="1">'Приходи Прил.1 '!$6:$9</definedName>
    <definedName name="_xlnm.Print_Titles" localSheetId="10">'читалища'!$11:$14</definedName>
  </definedNames>
  <calcPr fullCalcOnLoad="1"/>
</workbook>
</file>

<file path=xl/sharedStrings.xml><?xml version="1.0" encoding="utf-8"?>
<sst xmlns="http://schemas.openxmlformats.org/spreadsheetml/2006/main" count="1319" uniqueCount="863">
  <si>
    <t>лева</t>
  </si>
  <si>
    <t xml:space="preserve">     размер на 1 693 864 лв. на основание писма на МФ за корекции на взаимоотношенията </t>
  </si>
  <si>
    <t xml:space="preserve">     между Общината и ЦР бюджет, както и от предоставени трансфери от министерства и</t>
  </si>
  <si>
    <t xml:space="preserve">     ведомства.</t>
  </si>
  <si>
    <t>1. Данъчни приходи  4 964 390 лева, което е 81,87 % от годишния им размер а</t>
  </si>
  <si>
    <t>2. Неданъчни приходи  6 635 732 лева, изпълнение 73,95% от заложените за 2011</t>
  </si>
  <si>
    <t>3. Взаимоотношения с ЦРБ  7 588 027 лева или изпълнение от 100 %.</t>
  </si>
  <si>
    <t>4. Предоставени трансфери  -309 970 лева,</t>
  </si>
  <si>
    <t>5. Предоставен заем от бюджет на ИБСФ  -52 086 лева за ОП ЧР</t>
  </si>
  <si>
    <t>6. Придобиване на дялове, акции и съучастия  112 565 лв.</t>
  </si>
  <si>
    <t xml:space="preserve"> - постъпления от продажба на земя  1 197 729 лева или 18,05 % </t>
  </si>
  <si>
    <t xml:space="preserve"> - такса за битови отпадъци  2 689 101 лева или 40,52 % от неданъчните приходи</t>
  </si>
  <si>
    <t>Взаимоотношения с ЦРБ възлизат на 7 588 027 лева, по видове както следва:</t>
  </si>
  <si>
    <t xml:space="preserve"> - получени други целеви трансфери 565 185 лева</t>
  </si>
  <si>
    <t xml:space="preserve"> - целева субсидия за КР   318 700 лева</t>
  </si>
  <si>
    <t>Актуализ. Бюджет към 31.12.2011 г.</t>
  </si>
  <si>
    <t>По отношение разходите за издръжка в най-голям размер и % -но съотношение са:</t>
  </si>
  <si>
    <t>1. Разходите по § 10 20 "Външни услуги" в размер на 2 116 803 лева - 31,97 % от</t>
  </si>
  <si>
    <t xml:space="preserve">      размер на разходите.</t>
  </si>
  <si>
    <t xml:space="preserve">      суровини от ПУИ Кранево)</t>
  </si>
  <si>
    <t>лв.   (продадени вторични</t>
  </si>
  <si>
    <t xml:space="preserve">       министерства и ведомства /§ 61-01/</t>
  </si>
  <si>
    <t xml:space="preserve"> - трансфери от МОНМ  и други</t>
  </si>
  <si>
    <t xml:space="preserve">лв.       (програма старт в </t>
  </si>
  <si>
    <t xml:space="preserve">      кариерата и ОСПОЗ),</t>
  </si>
  <si>
    <t xml:space="preserve"> - обща субсидия за ДД от ЦБ /§ 31-11/ </t>
  </si>
  <si>
    <t xml:space="preserve"> - обща субсидия за ДД от ЦРБ</t>
  </si>
  <si>
    <t xml:space="preserve"> - получени целеви трансфери от ЦРБ</t>
  </si>
  <si>
    <t xml:space="preserve"> - в Общинска администрация</t>
  </si>
  <si>
    <t xml:space="preserve"> - за функция "Отбрана и сигурност" - 269 550 лева. (дейност 219 "Други дейности</t>
  </si>
  <si>
    <t xml:space="preserve">      по отбраната - ОЗО).</t>
  </si>
  <si>
    <t xml:space="preserve"> - за функция "Образование" - 175 605 лева. ( дофинансиране в дейности 311 "ЦДГ"</t>
  </si>
  <si>
    <t xml:space="preserve"> - за функция "Здравеопазване" - 79 318 лева. ( дофинансиране в дейности 431 и</t>
  </si>
  <si>
    <t xml:space="preserve">      437 - Млечна кухня и здравни кабинети в ЦДГ и училищата)</t>
  </si>
  <si>
    <t xml:space="preserve">     и допълнителна численост в Историческия музей - 539 663 лева, в т.ч.: </t>
  </si>
  <si>
    <t xml:space="preserve"> - за Исторически музей</t>
  </si>
  <si>
    <t xml:space="preserve"> - за Читалищата</t>
  </si>
  <si>
    <t xml:space="preserve"> - данъчни приходи  4 964 390 лева, или 28,14 % от общите общински приходи</t>
  </si>
  <si>
    <t xml:space="preserve"> - неданъчни приходи  6 631 589 лева, или 37,59 %</t>
  </si>
  <si>
    <t xml:space="preserve"> - взаимоотношения с ЦРБ /субсидии/  652 600 лева или 3,7 %</t>
  </si>
  <si>
    <t xml:space="preserve"> - трансфери между бюджетни сметки  -426 093 лева,</t>
  </si>
  <si>
    <t xml:space="preserve"> - безлихвен заем от бюджета на ИБСФ  -52 086 лева,</t>
  </si>
  <si>
    <t xml:space="preserve"> - компенсирано салдо по сметка  -851 405 лева</t>
  </si>
  <si>
    <t xml:space="preserve"> - друго финансиране  311 977 лева (заем от набирателната сметка 300 000 лева и</t>
  </si>
  <si>
    <t xml:space="preserve">      и 11 977 лева от 2010 г. по проект "Образователна интеграция на учениците от етническите</t>
  </si>
  <si>
    <t xml:space="preserve">      малцинства в Община Балчик"</t>
  </si>
  <si>
    <t xml:space="preserve">       разходите по функция "ЖС и БКС" - 52,57 %. В тази функция са отчетени и разходите</t>
  </si>
  <si>
    <t xml:space="preserve">       за основен ремонт на пътищата в гр. Балчик и селата 5 693 970 лева.</t>
  </si>
  <si>
    <t>За дейност "Чистота" разхода е 1 179 779 лева</t>
  </si>
  <si>
    <t>За дейност "Озеленяване" 342 269 лева</t>
  </si>
  <si>
    <t>За дейности по управление и опазване на околната среда 214 399 лева</t>
  </si>
  <si>
    <t>За Улично осветление 492 037 лева</t>
  </si>
  <si>
    <t>На второ място по относителен дял в местни дейности са разходите във функция</t>
  </si>
  <si>
    <t xml:space="preserve">      "Култура". Тук влизат отчетените средства по програмата за развитие на спорта 1 343 838</t>
  </si>
  <si>
    <t>За функция "Здравеопазване" имаме отчетена субсидия на МБАЛ Балчик в размер</t>
  </si>
  <si>
    <t xml:space="preserve">      лева и културната програма 570 838 лева. За обрядни домове и зали имаме 55 432 лева и</t>
  </si>
  <si>
    <t xml:space="preserve">Други дейности в тази функция са "В и К", "Други дейности по ЖС и БКС" и </t>
  </si>
  <si>
    <t xml:space="preserve">       "Международни програми и споразумения".</t>
  </si>
  <si>
    <t xml:space="preserve"> - Овърдрафт</t>
  </si>
  <si>
    <t xml:space="preserve"> - от фонд "Енергийна ефективност"</t>
  </si>
  <si>
    <t>в т.ч. за безплатен превоз на ученици до 16 години</t>
  </si>
  <si>
    <t>в т.ч. за вътрешно градски и междуселищни превози</t>
  </si>
  <si>
    <t>в т.ч. компенсация за безплатни и по намалени цени</t>
  </si>
  <si>
    <t>пътувания</t>
  </si>
  <si>
    <r>
      <t xml:space="preserve">Към 31.12.2011 г. същият е актуализиран на </t>
    </r>
    <r>
      <rPr>
        <b/>
        <sz val="12"/>
        <rFont val="Book Antiqua"/>
        <family val="1"/>
      </rPr>
      <t>30 306 860</t>
    </r>
    <r>
      <rPr>
        <sz val="12"/>
        <rFont val="Book Antiqua"/>
        <family val="1"/>
      </rPr>
      <t xml:space="preserve"> лева в т.ч. служебно в</t>
    </r>
  </si>
  <si>
    <r>
      <t xml:space="preserve">     </t>
    </r>
    <r>
      <rPr>
        <b/>
        <sz val="12"/>
        <rFont val="Book Antiqua"/>
        <family val="1"/>
      </rPr>
      <t>24 608 176</t>
    </r>
    <r>
      <rPr>
        <sz val="12"/>
        <rFont val="Book Antiqua"/>
        <family val="1"/>
      </rPr>
      <t xml:space="preserve"> лева, което е 81,2 %  спрямо актуализирания годишен бюджет за 2011 г.</t>
    </r>
  </si>
  <si>
    <r>
      <t xml:space="preserve">      дейности в общ размер на </t>
    </r>
    <r>
      <rPr>
        <b/>
        <sz val="12"/>
        <rFont val="Book Antiqua"/>
        <family val="1"/>
      </rPr>
      <t>1 696 183</t>
    </r>
    <r>
      <rPr>
        <sz val="12"/>
        <rFont val="Book Antiqua"/>
        <family val="1"/>
      </rPr>
      <t xml:space="preserve"> лева, в това число:</t>
    </r>
  </si>
  <si>
    <t>Публично обсъждане на отчета за касовото изпълнение</t>
  </si>
  <si>
    <t>ВСИЧКО:</t>
  </si>
  <si>
    <t>Всичко</t>
  </si>
  <si>
    <t>13 01</t>
  </si>
  <si>
    <t>45 01</t>
  </si>
  <si>
    <t>62 01</t>
  </si>
  <si>
    <t>62 02</t>
  </si>
  <si>
    <t>95 01</t>
  </si>
  <si>
    <t>95 07</t>
  </si>
  <si>
    <t>28 02</t>
  </si>
  <si>
    <t>61 01</t>
  </si>
  <si>
    <t>24 08</t>
  </si>
  <si>
    <t>27 29</t>
  </si>
  <si>
    <t>36 19</t>
  </si>
  <si>
    <t>41 00</t>
  </si>
  <si>
    <t>ДЪРЖАВНИ ДЕЙНОСТИ</t>
  </si>
  <si>
    <t>ОБЩИНСКИ ДЕЙНОСТИ</t>
  </si>
  <si>
    <t>§</t>
  </si>
  <si>
    <t>данък в/у недвижими имоти</t>
  </si>
  <si>
    <t>данък в/у наследствата</t>
  </si>
  <si>
    <t>13 02</t>
  </si>
  <si>
    <t>данък в/у превозните средства</t>
  </si>
  <si>
    <t>13 03</t>
  </si>
  <si>
    <t>13 04</t>
  </si>
  <si>
    <t>24 04</t>
  </si>
  <si>
    <t>приходи от наеми на имущество</t>
  </si>
  <si>
    <t>24 05</t>
  </si>
  <si>
    <t>приходи от наеми на земя</t>
  </si>
  <si>
    <t>24 06</t>
  </si>
  <si>
    <t>приходи от дивиденти</t>
  </si>
  <si>
    <t>24 07</t>
  </si>
  <si>
    <t>приходи от лихви по тек.банкови с/ки</t>
  </si>
  <si>
    <t>27 01</t>
  </si>
  <si>
    <t>27 02</t>
  </si>
  <si>
    <t>27 04</t>
  </si>
  <si>
    <t>27 05</t>
  </si>
  <si>
    <t>такси за битови отпадъци</t>
  </si>
  <si>
    <t>27 07</t>
  </si>
  <si>
    <t>такси за добив на кариерни материали</t>
  </si>
  <si>
    <t>27 09</t>
  </si>
  <si>
    <t>27 10</t>
  </si>
  <si>
    <t>такси за административни услуги</t>
  </si>
  <si>
    <t>27 11</t>
  </si>
  <si>
    <t>такси за откупуване на гробни места</t>
  </si>
  <si>
    <t>27 15</t>
  </si>
  <si>
    <t>27 16</t>
  </si>
  <si>
    <t>други общински такси</t>
  </si>
  <si>
    <t>28 01</t>
  </si>
  <si>
    <t>глоби, санкции, неустойки и др.</t>
  </si>
  <si>
    <t>други неданъчни приходи</t>
  </si>
  <si>
    <t>37 01</t>
  </si>
  <si>
    <t>приходи от продажби на земя</t>
  </si>
  <si>
    <t>приходи от концесии</t>
  </si>
  <si>
    <t>ВСИЧКО НЕДАНЪЧНИ ПРИХОДИ</t>
  </si>
  <si>
    <t>ВСИЧКО СОБСТВЕНИ ПРИХОДИ</t>
  </si>
  <si>
    <t>31 11</t>
  </si>
  <si>
    <t>вноски за ЦРБ за минала година</t>
  </si>
  <si>
    <t>31 40</t>
  </si>
  <si>
    <t>61 05</t>
  </si>
  <si>
    <t>наличности в касата в края на периода (-)</t>
  </si>
  <si>
    <t>95 11</t>
  </si>
  <si>
    <t>ВСИЧКО ДАНЪЧНИ ПРИХОДИ</t>
  </si>
  <si>
    <t>31 12</t>
  </si>
  <si>
    <t>трансфери от МТСП по програма СПОЗ</t>
  </si>
  <si>
    <t>31 13</t>
  </si>
  <si>
    <t>ВИДОВЕ ДЕЙНОСТИ</t>
  </si>
  <si>
    <t xml:space="preserve"> 1. Читалище "П. Хилендарски" гр. Балчик</t>
  </si>
  <si>
    <t xml:space="preserve"> 2. Читалище "В. Левски" гр. Балчик </t>
  </si>
  <si>
    <t xml:space="preserve"> 3. Читалище  с. Стражица</t>
  </si>
  <si>
    <t xml:space="preserve"> 4. Читалище  с. Кранево</t>
  </si>
  <si>
    <t xml:space="preserve"> 5. Читалище  с. Оброчище</t>
  </si>
  <si>
    <t xml:space="preserve"> 6. Читалище  с. Соколово</t>
  </si>
  <si>
    <t xml:space="preserve"> 7. Читалище  с. Сенокос</t>
  </si>
  <si>
    <t xml:space="preserve"> 8. Читалище  с. Змеево</t>
  </si>
  <si>
    <t xml:space="preserve"> 9. Читалище  с. Дропла  </t>
  </si>
  <si>
    <t xml:space="preserve">10. Читалище  с. Гурково </t>
  </si>
  <si>
    <t>ВСИЧКО ПРИХОДИ за Община Балчик</t>
  </si>
  <si>
    <t>37 02</t>
  </si>
  <si>
    <t>31 20</t>
  </si>
  <si>
    <t>получени целева субсидия за капит.р-ди</t>
  </si>
  <si>
    <t>ОБЩИНА БАЛЧИК</t>
  </si>
  <si>
    <t>такси за технически услуги</t>
  </si>
  <si>
    <t>НАИМЕНОВАНИЕ НА ПАРАГРАФИТЕ И ПОДПАРАГРАФИТЕ</t>
  </si>
  <si>
    <t>друго финансиране (нето)</t>
  </si>
  <si>
    <t>ВСИЧКО ЗА ОБЩИНАТА</t>
  </si>
  <si>
    <t>туристически такси</t>
  </si>
  <si>
    <t>такси за ползване на детски градини</t>
  </si>
  <si>
    <t>текущи дарения, помощи и други безв.суми</t>
  </si>
  <si>
    <t>*  ДД - Държавни дейности; МД - местни дейности</t>
  </si>
  <si>
    <t>20 00</t>
  </si>
  <si>
    <t>други данъци</t>
  </si>
  <si>
    <t>36 11</t>
  </si>
  <si>
    <t>получени застрахователни обезщетения</t>
  </si>
  <si>
    <t>61 02</t>
  </si>
  <si>
    <t>трансфери м/у бюдж.сметки - получени (+)</t>
  </si>
  <si>
    <t>приходи от продажби на сгради</t>
  </si>
  <si>
    <t>трансфери м/у бюдж. и ИБСФ -получени (+)</t>
  </si>
  <si>
    <t>трансфери м/у бюдж. и ИБСФ - предост.(-)</t>
  </si>
  <si>
    <t>трансфери от/за ПУДООС получени (+)</t>
  </si>
  <si>
    <t>врем.съхр.ср-ва и ср-ва на разпорежд.- (нето)</t>
  </si>
  <si>
    <t>40 22</t>
  </si>
  <si>
    <t>40 30</t>
  </si>
  <si>
    <t>40 40</t>
  </si>
  <si>
    <t>64 01</t>
  </si>
  <si>
    <t>други получени целеви трансфери от РБ</t>
  </si>
  <si>
    <t>31 18</t>
  </si>
  <si>
    <t>събран и внесен ДДС (-)</t>
  </si>
  <si>
    <t>приходи от продажби на немат.дълготрайни активи</t>
  </si>
  <si>
    <t>трансфери м/у бюдж.сметки-предоставени (-)</t>
  </si>
  <si>
    <t>данък в/у прих.от ст.д/ст на бюдж.предприятия (-)</t>
  </si>
  <si>
    <t xml:space="preserve"> РАЗХОДНИ ПАРАГРАФИ</t>
  </si>
  <si>
    <t>01 03</t>
  </si>
  <si>
    <t>Възнаграждения по извънтрудови правоотношения</t>
  </si>
  <si>
    <t>02 02</t>
  </si>
  <si>
    <t>ДОО за сметка на работодателя</t>
  </si>
  <si>
    <t>З О В за сметка на работодателя</t>
  </si>
  <si>
    <t>Допълн.задълж.осигуряване УПФ</t>
  </si>
  <si>
    <t>Материали</t>
  </si>
  <si>
    <t>10 15</t>
  </si>
  <si>
    <t>Вода,горива,ел.енергия</t>
  </si>
  <si>
    <t>10 16</t>
  </si>
  <si>
    <t>Други разходи за външни услуги</t>
  </si>
  <si>
    <t>10 20</t>
  </si>
  <si>
    <t>Платени данъци, мита, такси</t>
  </si>
  <si>
    <t>10 40</t>
  </si>
  <si>
    <t>Командировки в страната</t>
  </si>
  <si>
    <t>10 51</t>
  </si>
  <si>
    <t>Командировки в чужбина</t>
  </si>
  <si>
    <t>10 52</t>
  </si>
  <si>
    <t>Разходи за застраховки</t>
  </si>
  <si>
    <t>10 62</t>
  </si>
  <si>
    <t>Други некласифицирани разходи</t>
  </si>
  <si>
    <t>10 98</t>
  </si>
  <si>
    <t>Разходи за членски внос</t>
  </si>
  <si>
    <t>46 00</t>
  </si>
  <si>
    <t>Придобиване на стопански инвентар</t>
  </si>
  <si>
    <t>ПРЕДСТАВИТЕЛНИ РАЗХОДИ         ПОСРЕЩАНЕ НА ГОСТИ</t>
  </si>
  <si>
    <t>1. Кмет на Община Балчик</t>
  </si>
  <si>
    <t>2. Председател на ОбС на Община Балчик</t>
  </si>
  <si>
    <t>3. Кметове и кметски наместници</t>
  </si>
  <si>
    <t>ВСИЧКО ЗА ОБЩИНА БАЛЧИК</t>
  </si>
  <si>
    <t>05 51</t>
  </si>
  <si>
    <t>05 60</t>
  </si>
  <si>
    <t>05 80</t>
  </si>
  <si>
    <t>01 09</t>
  </si>
  <si>
    <t>10 14</t>
  </si>
  <si>
    <t>Учебни и научно-изслед.р-ди и книги за библ.</t>
  </si>
  <si>
    <t>ДМС и други доп.възнаграждения</t>
  </si>
  <si>
    <t xml:space="preserve">                              / Я.Павлова /</t>
  </si>
  <si>
    <t>И Б С Ф                                                            РАЗХОДНИ ПАРАГРАФИ</t>
  </si>
  <si>
    <t>П р и в а т и з а ц и я</t>
  </si>
  <si>
    <t>И Б С Ф                                              ПРИХОДНИ ПАРАГРАФИ</t>
  </si>
  <si>
    <t>Приходи от лихви</t>
  </si>
  <si>
    <t>ЗОВ за сметка на работодателя</t>
  </si>
  <si>
    <t>Други приходи</t>
  </si>
  <si>
    <t>Вода, горива и ел.енергия</t>
  </si>
  <si>
    <t>Приходи от продажба на ДМА</t>
  </si>
  <si>
    <t>40 02</t>
  </si>
  <si>
    <t>Други външни услуги</t>
  </si>
  <si>
    <t xml:space="preserve"> </t>
  </si>
  <si>
    <t>Текущ ремонт</t>
  </si>
  <si>
    <t>10 30</t>
  </si>
  <si>
    <t>Приходи от концесии</t>
  </si>
  <si>
    <t>Всичко собствени приходи</t>
  </si>
  <si>
    <t>52 01</t>
  </si>
  <si>
    <t>Чужди средства от други лица</t>
  </si>
  <si>
    <t>93 10</t>
  </si>
  <si>
    <t>Получ.трансф.м/у бюджет и ИБСФ/+/</t>
  </si>
  <si>
    <t>Предост.трансф.м/у бюджет и ИБСФ</t>
  </si>
  <si>
    <t>Получ.трансф.м/у ИБСФ и ИБСФ/+/</t>
  </si>
  <si>
    <t>63 01</t>
  </si>
  <si>
    <t>Предост.трансф.м/у ИБСФ и ИБСФ</t>
  </si>
  <si>
    <t>63 02</t>
  </si>
  <si>
    <t>Приходи от приватизация</t>
  </si>
  <si>
    <t>90 00</t>
  </si>
  <si>
    <t>Всичко приходи</t>
  </si>
  <si>
    <t>Глоби</t>
  </si>
  <si>
    <t>/ Я. Павлова /</t>
  </si>
  <si>
    <t>Приложение № 3</t>
  </si>
  <si>
    <t>такси за притежаване на куче</t>
  </si>
  <si>
    <t>27 17</t>
  </si>
  <si>
    <t>24 19</t>
  </si>
  <si>
    <t>приходи от други лихви</t>
  </si>
  <si>
    <t>36 01</t>
  </si>
  <si>
    <t>95 08</t>
  </si>
  <si>
    <t>4. Сдружение на кметовете</t>
  </si>
  <si>
    <t>данък при придобиване на имущество</t>
  </si>
  <si>
    <t>приходи от продажба на услуги, стоки</t>
  </si>
  <si>
    <t>такси за детски ясли и др. по здравеопазв.</t>
  </si>
  <si>
    <t>такси за патронаж и социални услуги</t>
  </si>
  <si>
    <t>такси за пазари, тържища и др.</t>
  </si>
  <si>
    <t>конфискувани ср-ва и приходи от прод. им</t>
  </si>
  <si>
    <t>възст.трансфери/субсидии от ЦРБ (-/+)</t>
  </si>
  <si>
    <t>остатък в лева по сметки от предход. п-д</t>
  </si>
  <si>
    <t>наличности в лева по с/ки в края на п-да (-)</t>
  </si>
  <si>
    <t>наличности в левова равност.по валутни сметки (-)</t>
  </si>
  <si>
    <t>реализирани курсови разлики от вал.операции</t>
  </si>
  <si>
    <t>обща субсидия и др.трансфери за ДД*</t>
  </si>
  <si>
    <t>обща изравн.субсидия и др.трансфери за МД*</t>
  </si>
  <si>
    <t>11. Общински читалищен съюз</t>
  </si>
  <si>
    <t>К С Ф</t>
  </si>
  <si>
    <t>Директор дирекция БФС: ...........................</t>
  </si>
  <si>
    <t>остатък в левова равност.по валутни сметки (+)</t>
  </si>
  <si>
    <t>95 02</t>
  </si>
  <si>
    <t>ФУНКЦИИ</t>
  </si>
  <si>
    <t>Държ.дейности с общ.приходи</t>
  </si>
  <si>
    <t>І. Общи държавни служби</t>
  </si>
  <si>
    <t>ІІ. Отбрана и сигурност</t>
  </si>
  <si>
    <t>ІІІ. Образование</t>
  </si>
  <si>
    <t>ІV. Здравеопазване</t>
  </si>
  <si>
    <t>V. Социално осигуряване и грижи</t>
  </si>
  <si>
    <t>VІ. ЖС, БКС и опазване на околна среда</t>
  </si>
  <si>
    <t>VІІ. Дейности по почив., културното и религ.дело</t>
  </si>
  <si>
    <t>VІІІ. Икономически дейности и услуги</t>
  </si>
  <si>
    <t>ІХ. Други</t>
  </si>
  <si>
    <t>ВСИЧКО</t>
  </si>
  <si>
    <t>РАЗПОРЕДИТЕЛИ</t>
  </si>
  <si>
    <t>Общ.администрация</t>
  </si>
  <si>
    <t>Км-во с.Гурково</t>
  </si>
  <si>
    <t>Км-во с.Дропла</t>
  </si>
  <si>
    <t>Км-во с.Кранево</t>
  </si>
  <si>
    <t>Км-во с.Оброчище</t>
  </si>
  <si>
    <t>Км-во с.Соколово</t>
  </si>
  <si>
    <t>Км-во с.Сенокос</t>
  </si>
  <si>
    <t>Км-во с.Стражица</t>
  </si>
  <si>
    <t>СОУ "Христо Ботев"</t>
  </si>
  <si>
    <t>ОУ "Антим I"</t>
  </si>
  <si>
    <t>ОУ Кирил и Методий</t>
  </si>
  <si>
    <t>Общ. П  Б К С</t>
  </si>
  <si>
    <t>СОУ с.Оброчище</t>
  </si>
  <si>
    <t>ОУ с.Соколово</t>
  </si>
  <si>
    <t>ОУ с.Сенокос</t>
  </si>
  <si>
    <t xml:space="preserve">РЕЗЕРВ  </t>
  </si>
  <si>
    <t xml:space="preserve">ВСИЧКО </t>
  </si>
  <si>
    <t>Исторически музей</t>
  </si>
  <si>
    <t>77 00</t>
  </si>
  <si>
    <t>01 01</t>
  </si>
  <si>
    <t>ДЗПО за сметка на работодателя</t>
  </si>
  <si>
    <t>Командировки</t>
  </si>
  <si>
    <t>10 92</t>
  </si>
  <si>
    <t>Съдебни обещетения</t>
  </si>
  <si>
    <t xml:space="preserve"> III.Читалищна дейност , в т.ч.</t>
  </si>
  <si>
    <t xml:space="preserve">ВСИЧКО ЧИТАЛИЩА </t>
  </si>
  <si>
    <t>Приложение №: 1</t>
  </si>
  <si>
    <t>О  Б  Щ  И  Н  А    Б  А  Л  Ч  И  К</t>
  </si>
  <si>
    <t>Приложение № 2</t>
  </si>
  <si>
    <t>РЕЗЕРВ</t>
  </si>
  <si>
    <t>О  Т  Ч  Е  Т</t>
  </si>
  <si>
    <t>31 28</t>
  </si>
  <si>
    <t xml:space="preserve">І. Ученически спортни игри по календар на МОН </t>
  </si>
  <si>
    <t xml:space="preserve">1.За провеждане на ученически училищни  състезания    </t>
  </si>
  <si>
    <t>2.За участие в областни , градски, зонални състезания</t>
  </si>
  <si>
    <t>3. За училища и ЦДГ   държ. Отговорност</t>
  </si>
  <si>
    <t>ІІ. Спортен календар, спорт за всички</t>
  </si>
  <si>
    <t xml:space="preserve">1.Градски и общински първенства, спорт за всички </t>
  </si>
  <si>
    <t>2.За хонорари на треньори, участие в турнири</t>
  </si>
  <si>
    <t>2. Морски клуб</t>
  </si>
  <si>
    <t>3. Водомоторен клуб гр. Балчик</t>
  </si>
  <si>
    <t>4. Клуб по лека атлетика "Черно море -2005"</t>
  </si>
  <si>
    <t>5. Клуб тенис на маса "Балчик"</t>
  </si>
  <si>
    <t>6. Общински радиоклуб</t>
  </si>
  <si>
    <t>8. Планински рали шампионат</t>
  </si>
  <si>
    <t>9. Бокс</t>
  </si>
  <si>
    <t>11. Гранд при Дионисополис</t>
  </si>
  <si>
    <t>12. Световна купа конен спорт</t>
  </si>
  <si>
    <t>V. Финансиране на футболните клубове</t>
  </si>
  <si>
    <t>2. ФК  и спорт с. Оброчище</t>
  </si>
  <si>
    <t xml:space="preserve">3. ФК  и спорт с. Дропла </t>
  </si>
  <si>
    <t xml:space="preserve">4. ФК и спорт  с. Сенокос </t>
  </si>
  <si>
    <t>5. ФК и спорт  с. Соколово</t>
  </si>
  <si>
    <t>6. ФК и спорт  с. Гурково</t>
  </si>
  <si>
    <t xml:space="preserve">7. ФК и спорт  с. Стражица </t>
  </si>
  <si>
    <t>8. ФК "Балик"</t>
  </si>
  <si>
    <t>9. За издръжка на стадиона в Балчик</t>
  </si>
  <si>
    <t xml:space="preserve">10. За РЗ на утвърдена численост в Балчик </t>
  </si>
  <si>
    <t>VІ. Всичко за спортна дейност /Раздел І - VІІ/</t>
  </si>
  <si>
    <t xml:space="preserve">                                                                                     Директор дирекция "БФС":</t>
  </si>
  <si>
    <t xml:space="preserve">О Т Ч Е Т  НА РАЗХОДИТЕ  ЗА РАЗВИТИЕ НА СПОРТА </t>
  </si>
  <si>
    <t xml:space="preserve"> ОБЩИНА БАЛЧИК</t>
  </si>
  <si>
    <t>Приложение № 2А</t>
  </si>
  <si>
    <t>Предост.заеми м/ у ИБСФ/-/ /+/</t>
  </si>
  <si>
    <t>Приходи от такси за соц. Услуги</t>
  </si>
  <si>
    <t>02 09</t>
  </si>
  <si>
    <t>Заплати по извънтруд.правоотн.</t>
  </si>
  <si>
    <t>Други плащания и възнаграждения</t>
  </si>
  <si>
    <t>Приложение № 4</t>
  </si>
  <si>
    <t>Приложение №:6</t>
  </si>
  <si>
    <t xml:space="preserve">                  / Я.Павлова /</t>
  </si>
  <si>
    <t xml:space="preserve">                                                                                                       / Я. Павлова /</t>
  </si>
  <si>
    <t xml:space="preserve">                                  Директор дирекция БФС: ...................................</t>
  </si>
  <si>
    <t>ІII. Подпомагане на спортни клубове в т.ч.международ.и нац.</t>
  </si>
  <si>
    <t>1. Шахматен клуб "Балчик"</t>
  </si>
  <si>
    <t>10. Национален дамски офроуд шампионат</t>
  </si>
  <si>
    <t>Заплата председател на Общински съвет</t>
  </si>
  <si>
    <r>
      <t xml:space="preserve">окончателен годишен </t>
    </r>
    <r>
      <rPr>
        <b/>
        <sz val="9"/>
        <rFont val="Times New Roman"/>
        <family val="1"/>
      </rPr>
      <t>/патентен/</t>
    </r>
    <r>
      <rPr>
        <sz val="9"/>
        <rFont val="Times New Roman"/>
        <family val="1"/>
      </rPr>
      <t xml:space="preserve"> данък</t>
    </r>
  </si>
  <si>
    <t>1. ПФК “Черноморец” гр. Балчик</t>
  </si>
  <si>
    <t>93 39</t>
  </si>
  <si>
    <t>93 20</t>
  </si>
  <si>
    <t>ПГ за КОС</t>
  </si>
  <si>
    <t>13. Волейболен клуб</t>
  </si>
  <si>
    <t>93 98</t>
  </si>
  <si>
    <t>Друго финансиране (+*-)</t>
  </si>
  <si>
    <t>7. Регата Балчик и Румъния</t>
  </si>
  <si>
    <t>88 03</t>
  </si>
  <si>
    <t>Възстановен кредит от Ф-д"Енерг. ефект."(+)</t>
  </si>
  <si>
    <t>Уточнен бюджет към 31.03.2010г</t>
  </si>
  <si>
    <t>РА</t>
  </si>
  <si>
    <t>Придобиване на др.оборудване, машини, съор.</t>
  </si>
  <si>
    <r>
      <t xml:space="preserve"> </t>
    </r>
    <r>
      <rPr>
        <b/>
        <u val="single"/>
        <sz val="12"/>
        <rFont val="Times New Roman"/>
        <family val="1"/>
      </rPr>
      <t xml:space="preserve">ПРАЗНИЦИ И ЧЕСТВАНИЯ С МЕСТНО, НАЦИОНАЛНО И МЕЖДУНАРОДНО ЗНАЧЕНИЕ </t>
    </r>
  </si>
  <si>
    <t>Фестивал на любителските състави "Лазаровден"</t>
  </si>
  <si>
    <t>Майски празници на културата</t>
  </si>
  <si>
    <t>ДЕН НА ГРАД БАЛЧИК</t>
  </si>
  <si>
    <t xml:space="preserve">Коледни, новогодишни и др. зимни празници  </t>
  </si>
  <si>
    <t xml:space="preserve"> май 2010</t>
  </si>
  <si>
    <t>V Международен фестивал на религиозната музика “Свети Атанас"</t>
  </si>
  <si>
    <t>ІХ Международен детски фестивал “Усмивките на морето – Балчик-2010</t>
  </si>
  <si>
    <t>юни-юли 2010</t>
  </si>
  <si>
    <t>Пленер "Европейски хоризонти"</t>
  </si>
  <si>
    <t>22-30.6.2010</t>
  </si>
  <si>
    <t>Международен фестивал "Процес пространство"</t>
  </si>
  <si>
    <t>6-14.8.2010</t>
  </si>
  <si>
    <t xml:space="preserve">Международен фестивал "Balchik Classic Days" </t>
  </si>
  <si>
    <t>23-30 юни 2010</t>
  </si>
  <si>
    <t>VІІІ Международен студентски филмов фестивал</t>
  </si>
  <si>
    <t>1-15.9.2010</t>
  </si>
  <si>
    <t>Театрален фестивал на младото изкуство</t>
  </si>
  <si>
    <t>15-25 август</t>
  </si>
  <si>
    <t>ІV Международен  фестивал  за музикални таланти "Трикси"</t>
  </si>
  <si>
    <t>Кметство Гурково</t>
  </si>
  <si>
    <t>Кметство Дропла</t>
  </si>
  <si>
    <t>Кметство Кранево</t>
  </si>
  <si>
    <t>Кметство Сенокос</t>
  </si>
  <si>
    <t>Кметство Соколово</t>
  </si>
  <si>
    <t>Кметство Оброчище</t>
  </si>
  <si>
    <t>Кметство Стражица</t>
  </si>
  <si>
    <t>Директор дирекция "БФС":</t>
  </si>
  <si>
    <t xml:space="preserve">                 / Я. Павлова /</t>
  </si>
  <si>
    <t>83 11</t>
  </si>
  <si>
    <t>Краткосрочен кредит от банки в страната</t>
  </si>
  <si>
    <t xml:space="preserve">X. Резерв </t>
  </si>
  <si>
    <t xml:space="preserve">Второстепенни разпоредители </t>
  </si>
  <si>
    <t>ДОФИНАНСИРАНЕ</t>
  </si>
  <si>
    <t>Приложение №: 8</t>
  </si>
  <si>
    <t xml:space="preserve">Салдо на 01.01.2011 г. </t>
  </si>
  <si>
    <t>Друго финансиране</t>
  </si>
  <si>
    <t>52 06</t>
  </si>
  <si>
    <t>52 03</t>
  </si>
  <si>
    <t>Изграждане на инфраструктурни обекти</t>
  </si>
  <si>
    <t>ПУИ с. Кранево</t>
  </si>
  <si>
    <t>13 08</t>
  </si>
  <si>
    <t>туристически данък</t>
  </si>
  <si>
    <t>83 22</t>
  </si>
  <si>
    <t>83 28</t>
  </si>
  <si>
    <t>Погашения фонд Енергийна ефективност (-)</t>
  </si>
  <si>
    <t>88 02</t>
  </si>
  <si>
    <t>Средства на разпореждане от/за бюджетни сметки</t>
  </si>
  <si>
    <t>Директор Дирекция "БФС" : ………………….</t>
  </si>
  <si>
    <t xml:space="preserve">                                                /Я.Павлова /</t>
  </si>
  <si>
    <t>2011 г.</t>
  </si>
  <si>
    <t xml:space="preserve">                                 / Я. Павлова /</t>
  </si>
  <si>
    <t>70 01</t>
  </si>
  <si>
    <t>придобиване на дялове и акции /-/</t>
  </si>
  <si>
    <t>Дългосрочни заеми от банки в страната /+/</t>
  </si>
  <si>
    <t>83 12</t>
  </si>
  <si>
    <t>Възстановен кредитен овърдрафт от банки в страната /-/</t>
  </si>
  <si>
    <t>83 21</t>
  </si>
  <si>
    <t>Възстановен кредит от Ф-д"Енерг. ефект."(-)</t>
  </si>
  <si>
    <t xml:space="preserve">Национални празници на културата “Албена-2011”    </t>
  </si>
  <si>
    <t>ПРАЗНИЦИ С МЕСТНО И РЕГИОНАЛНО ЗНАЧЕНИЕ</t>
  </si>
  <si>
    <t>І. Общински и общоградски празници с местно и национално значение</t>
  </si>
  <si>
    <t>ІХ Международен детски фестивал “Усмивките на морето – Балчик-2011</t>
  </si>
  <si>
    <t>VІІІ Международен  филмов фестивал  на късометражното кино</t>
  </si>
  <si>
    <t>Театрален фестивал на младото изкуство "Виа Понтика"</t>
  </si>
  <si>
    <t xml:space="preserve">ІV Международен детски  фестивал  на изкуствата "Трикси" </t>
  </si>
  <si>
    <t>ІІІ. Международен хоров фестивал</t>
  </si>
  <si>
    <t>ІІ. Събития с международно участие и значение</t>
  </si>
  <si>
    <t xml:space="preserve">ІV. Подпомагане на културни проекти с регионално и национално зночение </t>
  </si>
  <si>
    <t xml:space="preserve">V. Медийна реклама на културната програма  </t>
  </si>
  <si>
    <t xml:space="preserve">VІ. Международно културно сътрудничество и побратимяване </t>
  </si>
  <si>
    <t>VІІ. Подпомагане изграждането на обредни домове</t>
  </si>
  <si>
    <t>VІІI. Други разходи по културата</t>
  </si>
  <si>
    <t>IХ. Всичко - раздел  І, ІІ, ІІІ, ІV, V, VІ, VІІ, VІІІ</t>
  </si>
  <si>
    <t>VI. Капиталови разходи</t>
  </si>
  <si>
    <t>3. Спортни юбилеи, юбилейни турнири и др.(пенс.клуб "Здравец")</t>
  </si>
  <si>
    <t xml:space="preserve"> /Я. Павлова/</t>
  </si>
  <si>
    <t>70 10</t>
  </si>
  <si>
    <t>постъпления от продажба на дялове, акции и др.</t>
  </si>
  <si>
    <t>83 88</t>
  </si>
  <si>
    <t>83 71</t>
  </si>
  <si>
    <t>Получени карткосрочни заеми (+) ФЛАГ ЕАД</t>
  </si>
  <si>
    <t>Възнаграждения по тр.правоотн-я  - щатен</t>
  </si>
  <si>
    <t>51 00</t>
  </si>
  <si>
    <t>Основен ремонт</t>
  </si>
  <si>
    <t>10 11</t>
  </si>
  <si>
    <t>Храна</t>
  </si>
  <si>
    <t>14. Баскетболен клуб</t>
  </si>
  <si>
    <t xml:space="preserve">НА РАЗХОДИТЕ ЗА ЧИТАЛИЩНИ ДЕЙНОСТИ </t>
  </si>
  <si>
    <t xml:space="preserve">ОТЧЕТ 31.03.2011 г. </t>
  </si>
  <si>
    <t>приход</t>
  </si>
  <si>
    <t>КСФ</t>
  </si>
  <si>
    <t>Разпла-</t>
  </si>
  <si>
    <t>фонд</t>
  </si>
  <si>
    <t>спец.фонд</t>
  </si>
  <si>
    <t>ИБСФ</t>
  </si>
  <si>
    <t>протег.</t>
  </si>
  <si>
    <t>интеграц.</t>
  </si>
  <si>
    <t>достоен</t>
  </si>
  <si>
    <t>шахта</t>
  </si>
  <si>
    <t>ИКТ</t>
  </si>
  <si>
    <t>щателна</t>
  </si>
  <si>
    <t>сметка 10</t>
  </si>
  <si>
    <t>сметка 11</t>
  </si>
  <si>
    <t>сметка 12</t>
  </si>
  <si>
    <t>ръка</t>
  </si>
  <si>
    <t>малцинст.</t>
  </si>
  <si>
    <t>живот</t>
  </si>
  <si>
    <t>5 и 6</t>
  </si>
  <si>
    <t>образов.</t>
  </si>
  <si>
    <t>агенция</t>
  </si>
  <si>
    <t>§ 28 02</t>
  </si>
  <si>
    <t>§ 27 04</t>
  </si>
  <si>
    <t>§ 62 01</t>
  </si>
  <si>
    <t>§ 62 02</t>
  </si>
  <si>
    <t>§ 63 01</t>
  </si>
  <si>
    <t>§ 63 02</t>
  </si>
  <si>
    <t>§ 77 01</t>
  </si>
  <si>
    <t>§ 77 02</t>
  </si>
  <si>
    <t>§ 93 39</t>
  </si>
  <si>
    <t>§ 90 00</t>
  </si>
  <si>
    <t>всичко</t>
  </si>
  <si>
    <t>§ 95 01</t>
  </si>
  <si>
    <t>§ 95 07</t>
  </si>
  <si>
    <t>разход</t>
  </si>
  <si>
    <t>§ 01 01</t>
  </si>
  <si>
    <t>§ 02 02</t>
  </si>
  <si>
    <t>§ 05 51</t>
  </si>
  <si>
    <t>§ 05 60</t>
  </si>
  <si>
    <t>§ 05 80</t>
  </si>
  <si>
    <t>§ 10 15</t>
  </si>
  <si>
    <t>§ 10 20</t>
  </si>
  <si>
    <t>§ 10 51</t>
  </si>
  <si>
    <t>§ 52 01</t>
  </si>
  <si>
    <t>§ 52 06</t>
  </si>
  <si>
    <t>ОТЧЕТ 31.05.2011 г. на ИБСФ и КСФ</t>
  </si>
  <si>
    <t>рехабил.</t>
  </si>
  <si>
    <t>нов</t>
  </si>
  <si>
    <t>улици</t>
  </si>
  <si>
    <t>избор</t>
  </si>
  <si>
    <t>дейност</t>
  </si>
  <si>
    <t>§ 02 09</t>
  </si>
  <si>
    <t>§ 51 00</t>
  </si>
  <si>
    <t>§ 52 03</t>
  </si>
  <si>
    <t>нов избор</t>
  </si>
  <si>
    <t>ОбА</t>
  </si>
  <si>
    <t>БКС</t>
  </si>
  <si>
    <t>Чов. Рес.</t>
  </si>
  <si>
    <t>Рег. Разв.</t>
  </si>
  <si>
    <t>Приложение № 3а</t>
  </si>
  <si>
    <t>Приложение №7</t>
  </si>
  <si>
    <t>Погашения по дългосрочни заеми от банки (-)</t>
  </si>
  <si>
    <t>Бюджет</t>
  </si>
  <si>
    <t>Бюджет 2011г.</t>
  </si>
  <si>
    <t>БЮДЖЕТ 2011 Г.</t>
  </si>
  <si>
    <t>Бюджет  2011г.</t>
  </si>
  <si>
    <t>Фолклорен фестивал "Море от ритми"</t>
  </si>
  <si>
    <t>СОУ "Хр.Ботев"</t>
  </si>
  <si>
    <t>ОУ "Антим 1"</t>
  </si>
  <si>
    <t>ОУ "Кирил и Методий"</t>
  </si>
  <si>
    <t>ПГ за КОС "Алеко Константинов"</t>
  </si>
  <si>
    <t>СОУ "Хр.Смирненски" Оброчище</t>
  </si>
  <si>
    <t>ОУ "Васил Левски" Соколово</t>
  </si>
  <si>
    <t>ОУ "Г.С.Раковски" Сенокос</t>
  </si>
  <si>
    <t>ПУИ "Тодор Самодумов" Кранево</t>
  </si>
  <si>
    <t xml:space="preserve"> БЮДЖЕТ 2011Г.</t>
  </si>
  <si>
    <t>15. Мотокрос</t>
  </si>
  <si>
    <t>16. Ротари клуб</t>
  </si>
  <si>
    <t>БЮДЖЕТ 2011Г.</t>
  </si>
  <si>
    <t>ГЛ.ЕКСП.БЮДЖЕТ:</t>
  </si>
  <si>
    <t>ПЕТЪР СИВКОВ</t>
  </si>
  <si>
    <t>ОТЧЕТ НА  РАЗХОДИТЕ ПО РАЗПОРЕДИТЕЛИ  към  31 декември  2011 г</t>
  </si>
  <si>
    <t>Отчет 31.12.2010г</t>
  </si>
  <si>
    <t>Отчет 31.12.2011г</t>
  </si>
  <si>
    <t>ОТЧЕТ НА РАЗХОДИТЕ ПО ФУНКЦИИ  към  31 декември   2011 г</t>
  </si>
  <si>
    <t xml:space="preserve">                                                                    ОТЧЕТ НА ПРИХОДИТЕ  към 31 декември 2011 ГОДИНА</t>
  </si>
  <si>
    <t>Отчет 31.12.2010г.</t>
  </si>
  <si>
    <t>Отчет 31.12.2011г.</t>
  </si>
  <si>
    <t>Забележка: Бюджет за 2011 г. е завишен със служебните корекции от МФ към 31.12.2011 г.</t>
  </si>
  <si>
    <t>ЗА РАЗХОДИТЕ НА ОБЩИНСКИ СЪВЕТ към  31 декември  2011 г</t>
  </si>
  <si>
    <t>ОТЧЕТ  31.12.2010г</t>
  </si>
  <si>
    <t>ОТЧЕТ  31.12.2011г</t>
  </si>
  <si>
    <t>НА ПРЕДСТАВИТЕЛНИТЕ РАЗХОДИ  към  31 декември  2011 ГОДИНА</t>
  </si>
  <si>
    <t xml:space="preserve">ОТЧЕТ     към 31.12.2010г   </t>
  </si>
  <si>
    <t xml:space="preserve">ОТЧЕТ     към 31.12.2011г   </t>
  </si>
  <si>
    <t>КАЛЕНДАРЕН ПЛАН на културните прояви – отчет към 31 декември 2011 г.</t>
  </si>
  <si>
    <t>към  31 декември 2011 година</t>
  </si>
  <si>
    <t>ОТЧЕТ към  31 декември 2011г</t>
  </si>
  <si>
    <t xml:space="preserve">  - Финансова помощ за ФК Дропла</t>
  </si>
  <si>
    <t>76 21</t>
  </si>
  <si>
    <t>Врем.безлихвени заеми  м/у бюджет и ИБСФ (-)</t>
  </si>
  <si>
    <t>83 81</t>
  </si>
  <si>
    <t>Погашения по краткосрочни заеми от банки (-)</t>
  </si>
  <si>
    <t>сп.фонд</t>
  </si>
  <si>
    <t>проект</t>
  </si>
  <si>
    <t>играем</t>
  </si>
  <si>
    <t>изкуства</t>
  </si>
  <si>
    <t>288/283</t>
  </si>
  <si>
    <t>§ 24 08</t>
  </si>
  <si>
    <t>§ 76 00</t>
  </si>
  <si>
    <t>§ 02 01</t>
  </si>
  <si>
    <t>§ 52 05</t>
  </si>
  <si>
    <t>ЗА ПРИХОДИТЕ И РАЗХОДИТЕ ПО ИЗВЪНБЮДЖЕТНИТЕ СМЕТКИ (в т.ч. по проекти) към 31 декември 2011 година</t>
  </si>
  <si>
    <t>ДИРЕКТОР ДИРЕКЦИЯ БФС:</t>
  </si>
  <si>
    <t>ЯНКА ПАВЛОВА</t>
  </si>
  <si>
    <t>52 05</t>
  </si>
  <si>
    <t>76 00</t>
  </si>
  <si>
    <t>ЗА ПРИХОДИТЕ И РАЗХОДИТЕ ПО ИЗВЪНБЮДЖЕТНИТЕ СМЕТКИ към 31 декември 2011 година</t>
  </si>
  <si>
    <t>Салдо към 31.12.2011 г.</t>
  </si>
  <si>
    <t>Безлихвени заеми м/у бюджет и ИБСФ</t>
  </si>
  <si>
    <t>Придобиване на компютри и хардуер</t>
  </si>
  <si>
    <t>Придобиване на стопнаски инвентар</t>
  </si>
  <si>
    <t>Приложение № 5</t>
  </si>
  <si>
    <t xml:space="preserve">                             ОБЩИНА БАЛЧИК</t>
  </si>
  <si>
    <t>О Т Ч Е Т - ІV ТРИМЕСЕЧИЕ</t>
  </si>
  <si>
    <t xml:space="preserve">КАПИТАЛОВИ РАЗХОДИ ПО ОБЕКТИ ЗА 2011 г. </t>
  </si>
  <si>
    <t>Наименование</t>
  </si>
  <si>
    <t>Дей-ност</t>
  </si>
  <si>
    <t>Бюджет 2011 г.</t>
  </si>
  <si>
    <t>За общината</t>
  </si>
  <si>
    <t>Държавни дейности</t>
  </si>
  <si>
    <t>Общински дейности</t>
  </si>
  <si>
    <t>В това число:</t>
  </si>
  <si>
    <t>Целеви ср-ва</t>
  </si>
  <si>
    <t xml:space="preserve">Собствени средства </t>
  </si>
  <si>
    <t xml:space="preserve">Бюд-жетни </t>
  </si>
  <si>
    <t xml:space="preserve">ИБСФ </t>
  </si>
  <si>
    <t>ДРУГИ</t>
  </si>
  <si>
    <t>x</t>
  </si>
  <si>
    <t>ОСНОВЕН РЕМОНТ - 5100</t>
  </si>
  <si>
    <t>Функция І  - Общодържавни служби</t>
  </si>
  <si>
    <t>СН Изгр.км.Рогачево</t>
  </si>
  <si>
    <t>Функция ІІ - Отбрана и сигурност</t>
  </si>
  <si>
    <t>Възстановяване  на отв.колектор ПСОВ "Албена"</t>
  </si>
  <si>
    <t>Функция ІІІ Образование</t>
  </si>
  <si>
    <t>ОР ОДЗ № 2/-840/</t>
  </si>
  <si>
    <t xml:space="preserve">ОР сп.площадка СОУ" Оброчище"-ост.от м.г. </t>
  </si>
  <si>
    <t>Функция V Социално подпомагане и грижи</t>
  </si>
  <si>
    <t>Функция VІ ЖС, Благоустрояване, КС, ОСС</t>
  </si>
  <si>
    <r>
      <t xml:space="preserve">ОР ул."Черно море " с.Кранево </t>
    </r>
    <r>
      <rPr>
        <b/>
        <sz val="10"/>
        <rFont val="Times New Roman"/>
        <family val="1"/>
      </rPr>
      <t>ОП"ЕСФ"/РА/</t>
    </r>
  </si>
  <si>
    <r>
      <t xml:space="preserve">ОР ул."Черно море " с.Кранево </t>
    </r>
    <r>
      <rPr>
        <b/>
        <sz val="10"/>
        <rFont val="Times New Roman"/>
        <family val="1"/>
      </rPr>
      <t>ОП"ЕСФ" съфин. ДДС/РА/</t>
    </r>
  </si>
  <si>
    <t>Проект канал.ул."Ч.Море "Кранево</t>
  </si>
  <si>
    <t>ОР улици гр.Балчик съгл.договор</t>
  </si>
  <si>
    <r>
      <t>ОР Водопровод  ул."Черно море " с.Кранево</t>
    </r>
    <r>
      <rPr>
        <b/>
        <sz val="10"/>
        <color indexed="10"/>
        <rFont val="Times New Roman"/>
        <family val="1"/>
      </rPr>
      <t xml:space="preserve"> </t>
    </r>
  </si>
  <si>
    <t>ОР улици Авиоград "Р.Даскалов",Ивайло","Славянка",Ст.планина" гр.Балчик</t>
  </si>
  <si>
    <t>ОР улица "Вихрен" гр.Балчик</t>
  </si>
  <si>
    <t>ОР улица "Ропотамо" гр.Балчик</t>
  </si>
  <si>
    <t>ОР улица "Странджа"гр.Балчик</t>
  </si>
  <si>
    <t>ОР кърстовище "Родопи"и "Огоста"</t>
  </si>
  <si>
    <t>ОР улици с.Гурково</t>
  </si>
  <si>
    <t>ОР улици с.Соколово</t>
  </si>
  <si>
    <t>ОР улици с.Сенокос + тротоари</t>
  </si>
  <si>
    <t>ОР улици с.Кранево</t>
  </si>
  <si>
    <t>ОР улици с.Змеево</t>
  </si>
  <si>
    <t>ОР улици с.Стражица</t>
  </si>
  <si>
    <t>ОР улици с.Дропла</t>
  </si>
  <si>
    <t>ОР улици с.Църква</t>
  </si>
  <si>
    <t>ОР улици с.Бобовец</t>
  </si>
  <si>
    <t>ОР улици с.Кремена</t>
  </si>
  <si>
    <t>ОР улици с.Храброво</t>
  </si>
  <si>
    <t>ОР улици с.Царичино</t>
  </si>
  <si>
    <t>ОР улици с.Тригорци</t>
  </si>
  <si>
    <t>ОР улици с.Дъбрава</t>
  </si>
  <si>
    <t>ОР улици с.Безводица</t>
  </si>
  <si>
    <t>ОР улици с.Пряспа</t>
  </si>
  <si>
    <t>ОР улици с.Рогачево</t>
  </si>
  <si>
    <t>ОР тротоари с.Ляхово</t>
  </si>
  <si>
    <t>ОР ул."Черно море "с.Оброчище</t>
  </si>
  <si>
    <t xml:space="preserve">ОР ул."Детелина "с.Оброчище </t>
  </si>
  <si>
    <t>ОР "Текето"с.Оброчище</t>
  </si>
  <si>
    <t>ОР улици с.Сенокос</t>
  </si>
  <si>
    <t>Проектиране и авт.надзор</t>
  </si>
  <si>
    <t xml:space="preserve">ОР улици  с.Ляхово </t>
  </si>
  <si>
    <t xml:space="preserve">Строителен надзор </t>
  </si>
  <si>
    <t>ОР улици гр.Балчик ОПРР/КСФ/</t>
  </si>
  <si>
    <t>Функция VІІ - Почивно дело, култура, религиозни дейности и спорт</t>
  </si>
  <si>
    <t>ОР Художествена галерия</t>
  </si>
  <si>
    <t>ОР Стадион гр.Балчик</t>
  </si>
  <si>
    <r>
      <t>ОР читалище "В.Левски" -</t>
    </r>
    <r>
      <rPr>
        <b/>
        <sz val="10"/>
        <rFont val="Times New Roman"/>
        <family val="1"/>
      </rPr>
      <t>целеви/OO</t>
    </r>
  </si>
  <si>
    <t>ОР "Старата Мелница"- ОПРР</t>
  </si>
  <si>
    <t>ОР "Текето"- ОПРР</t>
  </si>
  <si>
    <t>ОР "Късно антична крепост"- ОПРР</t>
  </si>
  <si>
    <t>Функция VІІІ - Икономически дейности и услуги</t>
  </si>
  <si>
    <t>ОР четвъртокласна пътна мрежа</t>
  </si>
  <si>
    <t>Реконстр.пешеходен мост "Батова" договор</t>
  </si>
  <si>
    <t>Придобиване ДМА - 5200</t>
  </si>
  <si>
    <r>
      <t>Компютри ИБСФ</t>
    </r>
    <r>
      <rPr>
        <b/>
        <sz val="10"/>
        <rFont val="Times New Roman"/>
        <family val="1"/>
      </rPr>
      <t xml:space="preserve"> /Прив-я /</t>
    </r>
  </si>
  <si>
    <t>Метална барака-склад с.Църква</t>
  </si>
  <si>
    <r>
      <t>Климатици /ИБСФ/</t>
    </r>
    <r>
      <rPr>
        <b/>
        <sz val="10"/>
        <rFont val="Times New Roman"/>
        <family val="1"/>
      </rPr>
      <t xml:space="preserve"> Прив-я/</t>
    </r>
  </si>
  <si>
    <t xml:space="preserve">Косачка км.Соколово </t>
  </si>
  <si>
    <t>Рекламна стойка стена</t>
  </si>
  <si>
    <t>Вертикална шахта 5/6 ИБСФ/КСФ/</t>
  </si>
  <si>
    <t>Функция  ІІІ Образование</t>
  </si>
  <si>
    <t>Компютърна конфигурация ОУ "Антим І"</t>
  </si>
  <si>
    <t>Компютърна конфигурация ОУ "Антим І",реш.ОБС/+840/</t>
  </si>
  <si>
    <t>Компютърна конфигурация ОУ "Сенокос"</t>
  </si>
  <si>
    <t>Компютър ИБСФ/КСФ/ проект играем и учим</t>
  </si>
  <si>
    <t>Климатици ОДК ИБСФ</t>
  </si>
  <si>
    <t xml:space="preserve">Комбинирано детско съоражение ОДЗ 2 </t>
  </si>
  <si>
    <t xml:space="preserve">Автомобил ПУ Кранево </t>
  </si>
  <si>
    <t>Оборудване ОДЗ №2</t>
  </si>
  <si>
    <t>Стопански инвентар ИБСФ/КСФ/ ПРОЕКТ ИГРАЕМ И УЧИМ</t>
  </si>
  <si>
    <r>
      <t xml:space="preserve">Оборудване ЦДГ ИБСФ / </t>
    </r>
    <r>
      <rPr>
        <b/>
        <sz val="10"/>
        <rFont val="Times New Roman"/>
        <family val="1"/>
      </rPr>
      <t>прив-я /</t>
    </r>
  </si>
  <si>
    <t>Функция ІV-Ззравеопазване</t>
  </si>
  <si>
    <t>МБАЛ техн.проект</t>
  </si>
  <si>
    <t>Функция V - Социално подпомагане и грижи</t>
  </si>
  <si>
    <t>Осигуряване достъпна среда</t>
  </si>
  <si>
    <t>Храсторез км.Рогачево</t>
  </si>
  <si>
    <t>Храсторез ОБП"БКС"</t>
  </si>
  <si>
    <t>8 бр.канал.отклонения ул."Дунав"</t>
  </si>
  <si>
    <t>Изгр.ВИК ЦНСТ</t>
  </si>
  <si>
    <t>Изгр. ул.осветление с.Църква</t>
  </si>
  <si>
    <t>Геод заснемане водоем с.Царичино</t>
  </si>
  <si>
    <t>Проект за орг.на движението и монтаж на гумени ограничтели-договор</t>
  </si>
  <si>
    <t>Проект защита морски бряг ерозия</t>
  </si>
  <si>
    <t>Изграждане детска площадка с.Змеево</t>
  </si>
  <si>
    <t>Изграждане детска площадка с.Оброчище</t>
  </si>
  <si>
    <t>Изграждане на сп.площадка ЖК"Балик"по реш.ОБС</t>
  </si>
  <si>
    <t>Заслон гробищен парк с.Църква</t>
  </si>
  <si>
    <t>Придобиване НДМА - 5300</t>
  </si>
  <si>
    <t>Спътникови снимки гр. Балчик ,Кранево, Рогачево, Оброчище</t>
  </si>
  <si>
    <t>Проект претоварна станция "ТБО"</t>
  </si>
  <si>
    <t>Придобиване на земя - 5400</t>
  </si>
  <si>
    <t>КАП.ТРАНСФЕРИ - 5500</t>
  </si>
  <si>
    <t>МБАЛ-радар физиотерапевт.отделение</t>
  </si>
  <si>
    <t>МБАЛ-Добрич</t>
  </si>
  <si>
    <t>дофинансиране</t>
  </si>
  <si>
    <t>ЦЕЛЕВИ</t>
  </si>
  <si>
    <t>ИБСФ/КСФ/;/РА/</t>
  </si>
  <si>
    <t>Изготвил:…….....……..….</t>
  </si>
  <si>
    <t>Директор БФС: …...……….</t>
  </si>
  <si>
    <t>/ М.Димов /</t>
  </si>
  <si>
    <t xml:space="preserve">         / Я.Павлова /</t>
  </si>
  <si>
    <t>ОБЯСНИТЕЛНА   ЗАПИСКА</t>
  </si>
  <si>
    <t>ОТНОСНО:</t>
  </si>
  <si>
    <t>ВНАСЯ:</t>
  </si>
  <si>
    <t>Николай Ангелов - кмет на Община Балчик</t>
  </si>
  <si>
    <t>I. Общи данни по бюджет 2011 г.</t>
  </si>
  <si>
    <t>А) Приходи на Община Балчик</t>
  </si>
  <si>
    <t>Утвърденият първоначален бюджет за 2010 г. на  Община  Балчик  възлиза  на</t>
  </si>
  <si>
    <r>
      <t xml:space="preserve">     </t>
    </r>
    <r>
      <rPr>
        <b/>
        <sz val="12"/>
        <rFont val="Book Antiqua"/>
        <family val="1"/>
      </rPr>
      <t>28 612 996</t>
    </r>
    <r>
      <rPr>
        <sz val="12"/>
        <rFont val="Book Antiqua"/>
        <family val="1"/>
      </rPr>
      <t xml:space="preserve">  лева, приет с решение № 753, протокол № 59 от 17.02.2011 г. на Общински</t>
    </r>
  </si>
  <si>
    <t xml:space="preserve">     съвет.</t>
  </si>
  <si>
    <t xml:space="preserve">Касовото изпълнение на Общинския бюджет за 2011 година възлиза на </t>
  </si>
  <si>
    <t>Изпълнението на приходите е както следва:</t>
  </si>
  <si>
    <t xml:space="preserve">    спрямо същия период на 2010 г. ,ръст от 34,57 %.</t>
  </si>
  <si>
    <t xml:space="preserve">     година, а спрямо същите приходи за периода на 2010 г. имаме спад от 20,62%.</t>
  </si>
  <si>
    <t xml:space="preserve">7. Заеми от банки (нето)  - 6 297 952 лв. (получени 13 806 174, погашения 7 508 222) </t>
  </si>
  <si>
    <t>8. Друго финансиране- 311 977 лева,</t>
  </si>
  <si>
    <t>9. Компенсирано салдо по банкови бюджетни сметки- -940 411 лева.</t>
  </si>
  <si>
    <t>С най-голям дял в изпълнението за 2011г. от имуществените данъци са приходите</t>
  </si>
  <si>
    <t xml:space="preserve">     от данък придобиване на имущество - 38,45 %.</t>
  </si>
  <si>
    <t>От неданъчните приходи най-голямо е изпълнението от:</t>
  </si>
  <si>
    <t xml:space="preserve"> - обща субсидия за държавни дейности 6 370 242 лева</t>
  </si>
  <si>
    <t xml:space="preserve"> - обща изравнителна субсидия 333 900 лева</t>
  </si>
  <si>
    <t>Б) Общо разходи за 2011 г.</t>
  </si>
  <si>
    <t>За периода бюджета на общината е балансиран.</t>
  </si>
  <si>
    <r>
      <t xml:space="preserve">Извършени са разходи в размер на </t>
    </r>
    <r>
      <rPr>
        <b/>
        <sz val="12"/>
        <rFont val="Book Antiqua"/>
        <family val="1"/>
      </rPr>
      <t>24 608 176</t>
    </r>
    <r>
      <rPr>
        <sz val="12"/>
        <rFont val="Book Antiqua"/>
        <family val="1"/>
      </rPr>
      <t xml:space="preserve"> лева.</t>
    </r>
  </si>
  <si>
    <t>ФУНКЦИЯ</t>
  </si>
  <si>
    <t>Отчет към 31.12.2010 год.</t>
  </si>
  <si>
    <t>Отчет към 31.12.2011 год.</t>
  </si>
  <si>
    <t>Изпълн. в % спрямо 2010 год.</t>
  </si>
  <si>
    <t>Относит. дял 2011 год. в %</t>
  </si>
  <si>
    <t>РЗ и осигуровки</t>
  </si>
  <si>
    <t>Издръжка § 10 00</t>
  </si>
  <si>
    <t>Стипендии § 40 00</t>
  </si>
  <si>
    <t>Помощи § 42 00</t>
  </si>
  <si>
    <t>Субсидии, чл.внос §43,</t>
  </si>
  <si>
    <t>§ 45, § 46 00, § 29 00</t>
  </si>
  <si>
    <t>Капиталови разходи</t>
  </si>
  <si>
    <t xml:space="preserve">Други                   </t>
  </si>
  <si>
    <t xml:space="preserve">Всичко                </t>
  </si>
  <si>
    <t>С най-голям относителен дял са разходите за работни заплати и осигуровки-32,97%</t>
  </si>
  <si>
    <t xml:space="preserve">       и капиталовите разходи - 30,26%.</t>
  </si>
  <si>
    <t>2. Разходите по § 10 16 "Вода, горива, ел.енергия" 2 145 560 лева - 32,40 % от</t>
  </si>
  <si>
    <t xml:space="preserve">      общата издръжка.</t>
  </si>
  <si>
    <t>3. Разходи по § 10 15 "Материали" 747 494 лева - 11,29 %.</t>
  </si>
  <si>
    <t>4. Разходи по § 10 11 "Храна" 516 854 лева - 7,81 %.</t>
  </si>
  <si>
    <t>II. За делегираните от държавата дейности</t>
  </si>
  <si>
    <t>А) По приходната част</t>
  </si>
  <si>
    <t xml:space="preserve">Първоначалния  бюджет  за  делегирани  от  държавата  дейности  възлизаше </t>
  </si>
  <si>
    <r>
      <t xml:space="preserve">      на </t>
    </r>
    <r>
      <rPr>
        <b/>
        <sz val="12"/>
        <rFont val="Book Antiqua"/>
        <family val="1"/>
      </rPr>
      <t>6 752 749</t>
    </r>
    <r>
      <rPr>
        <sz val="12"/>
        <rFont val="Book Antiqua"/>
        <family val="1"/>
      </rPr>
      <t xml:space="preserve"> лева. Същия през отчетния период е коригиран в увеличение служебно с </t>
    </r>
  </si>
  <si>
    <t xml:space="preserve">      1 244 827 лева в резултат на:</t>
  </si>
  <si>
    <t xml:space="preserve"> - други неданъчни приходи</t>
  </si>
  <si>
    <t>лв.</t>
  </si>
  <si>
    <t xml:space="preserve"> - получени целеви трансфери /§ 31-28/ </t>
  </si>
  <si>
    <t xml:space="preserve"> - получени целеви трансфери /§ 31-18/ </t>
  </si>
  <si>
    <t xml:space="preserve"> - трансфери от МТСП /§ 61-05/</t>
  </si>
  <si>
    <t xml:space="preserve">      в следствие на което бюджета за делегирани от държавата дейности към 31.12.2011 г. </t>
  </si>
  <si>
    <r>
      <t xml:space="preserve">      е </t>
    </r>
    <r>
      <rPr>
        <b/>
        <sz val="12"/>
        <rFont val="Book Antiqua"/>
        <family val="1"/>
      </rPr>
      <t>7 997 576</t>
    </r>
    <r>
      <rPr>
        <sz val="12"/>
        <rFont val="Book Antiqua"/>
        <family val="1"/>
      </rPr>
      <t xml:space="preserve"> лева.</t>
    </r>
  </si>
  <si>
    <t>Приходите  за  2011 г.  за  делегирани от държавата  дейности възлизат на</t>
  </si>
  <si>
    <r>
      <t xml:space="preserve">       </t>
    </r>
    <r>
      <rPr>
        <b/>
        <sz val="12"/>
        <rFont val="Book Antiqua"/>
        <family val="1"/>
      </rPr>
      <t>6 966 687</t>
    </r>
    <r>
      <rPr>
        <sz val="12"/>
        <rFont val="Book Antiqua"/>
        <family val="1"/>
      </rPr>
      <t xml:space="preserve"> лева, от които:</t>
    </r>
  </si>
  <si>
    <t xml:space="preserve"> - трансфери между бюджетни сметки</t>
  </si>
  <si>
    <t xml:space="preserve"> - финансиране на дефицита/излишъка</t>
  </si>
  <si>
    <t xml:space="preserve"> - компенсирано салдо по бюджетна сметка</t>
  </si>
  <si>
    <t>Получените трансфери от БТ по програма СПОЗ в размер общо 26 741,42 лева</t>
  </si>
  <si>
    <t xml:space="preserve">      са усвоени, както следва:</t>
  </si>
  <si>
    <t>Б) По разходната част</t>
  </si>
  <si>
    <t xml:space="preserve">Извършените разходи за делегирани от държавата дейности по функции през </t>
  </si>
  <si>
    <t xml:space="preserve">       отчетния период на 2011 година е видно от следната таблица:</t>
  </si>
  <si>
    <t>ОДС</t>
  </si>
  <si>
    <t>Отбрана и сигурност</t>
  </si>
  <si>
    <t>Образование</t>
  </si>
  <si>
    <t>Здравеопазване</t>
  </si>
  <si>
    <t>Социални д-сти</t>
  </si>
  <si>
    <t>Култура</t>
  </si>
  <si>
    <t>Икономически д-сти</t>
  </si>
  <si>
    <t>Други</t>
  </si>
  <si>
    <t>Общо държавни</t>
  </si>
  <si>
    <t>75,86 % от общо извършените разходи  през  отчетния  период  са  за  функция</t>
  </si>
  <si>
    <t xml:space="preserve">      "Образование" от които за  работни  заплати  и  осигуровки - 74,51 %  и  разходи  за</t>
  </si>
  <si>
    <t xml:space="preserve">       издръжка - 24,64 %.</t>
  </si>
  <si>
    <t>IIІ. За дофинансиране</t>
  </si>
  <si>
    <t xml:space="preserve">Делегираните от държавата дейности са дофинансирани  с  приходи  от  местни </t>
  </si>
  <si>
    <t xml:space="preserve"> - за функция "ОДС" -  РЗ и осигуровки на допълнително утвърдената численост</t>
  </si>
  <si>
    <t xml:space="preserve">      общо в размер на 632 047 лева.</t>
  </si>
  <si>
    <t xml:space="preserve"> - за функция "Поч.дело, култура и религ.дейности" - субсидия за читалищата</t>
  </si>
  <si>
    <t>IV. За местните дейности</t>
  </si>
  <si>
    <t xml:space="preserve">Изпълнението на приходите от местни дейности за 2011 г. възлиза на </t>
  </si>
  <si>
    <r>
      <t xml:space="preserve">     </t>
    </r>
    <r>
      <rPr>
        <b/>
        <sz val="12"/>
        <rFont val="Book Antiqua"/>
        <family val="1"/>
      </rPr>
      <t>17 641 489</t>
    </r>
    <r>
      <rPr>
        <sz val="12"/>
        <rFont val="Book Antiqua"/>
        <family val="1"/>
      </rPr>
      <t xml:space="preserve"> лева, което е 79,08 % от годишния разчет, а спрямо същия период на 2010 г.</t>
    </r>
  </si>
  <si>
    <t xml:space="preserve">     имаме ръст от 30,76 % .</t>
  </si>
  <si>
    <t>По структура изпълнението е, както следва:</t>
  </si>
  <si>
    <t xml:space="preserve"> - заеми от банки (нето) - 6 297 952 лв.</t>
  </si>
  <si>
    <t xml:space="preserve"> - придобиване на дялове, съучастия - 112 565 лева,</t>
  </si>
  <si>
    <r>
      <t xml:space="preserve">Посочените по-горе приходи от местни дейности в размер на </t>
    </r>
    <r>
      <rPr>
        <b/>
        <sz val="12"/>
        <rFont val="Book Antiqua"/>
        <family val="1"/>
      </rPr>
      <t>17 641 489</t>
    </r>
    <r>
      <rPr>
        <sz val="12"/>
        <rFont val="Book Antiqua"/>
        <family val="1"/>
      </rPr>
      <t xml:space="preserve"> лева</t>
    </r>
  </si>
  <si>
    <t xml:space="preserve">     са разходвани за финансиране, както следва: </t>
  </si>
  <si>
    <t xml:space="preserve"> - на местни дейности - 15 945 306 лева</t>
  </si>
  <si>
    <t xml:space="preserve"> - на делегирани от държавата дейности /дофинансиране/ - 1 696 183 лева</t>
  </si>
  <si>
    <t>Разпределението на разходите за местни дейности по функции през отчетния</t>
  </si>
  <si>
    <t xml:space="preserve">      период и ръста спрямо предходната година са видни от следната таблица:</t>
  </si>
  <si>
    <t>ЖС и БКС</t>
  </si>
  <si>
    <t>Общо местни д-сти</t>
  </si>
  <si>
    <t xml:space="preserve">По относителен дял, както и в предишни отчетни периоди, преобладават </t>
  </si>
  <si>
    <t>V. За извънбюджетните сметки и фондове</t>
  </si>
  <si>
    <t>Общината има разкрити три  действащи  ИБСФ  по  закона  за  приватизация,</t>
  </si>
  <si>
    <t xml:space="preserve">      една по Кохезионни структурни фондове - оперативни програми ЕСФ по която се</t>
  </si>
  <si>
    <t xml:space="preserve">      отчитат  приходите  и  разходите  по  проекти  "Човешки ресурси"  и  "Регионално</t>
  </si>
  <si>
    <t xml:space="preserve">      развитие", както и една "Разплащателна агенция".</t>
  </si>
  <si>
    <t xml:space="preserve">     </t>
  </si>
  <si>
    <t>Общината има превод от 1 278 346 лева от Държавен фонд "Земеделие" отчетени</t>
  </si>
  <si>
    <t xml:space="preserve">      като начално салдо по ИБСФ - "Разплащателна агенция" към ДФ "Земеделие"  за  обект - </t>
  </si>
  <si>
    <t xml:space="preserve">      Изграждане на канализация и рехабилитация  на  водопровод  и  пътна  настилка  на</t>
  </si>
  <si>
    <t>Изготвен е отчет за касовото изпълнение  на  всяка  ИБСФ  и  разшифровка  на</t>
  </si>
  <si>
    <t xml:space="preserve">      трансферите и заемите по тях.</t>
  </si>
  <si>
    <t>Вносител:</t>
  </si>
  <si>
    <t>НИКОЛАЙ АНГЕЛОВ</t>
  </si>
  <si>
    <t>Кмет на Община Балчик</t>
  </si>
  <si>
    <t>прив-ция</t>
  </si>
  <si>
    <t xml:space="preserve">      88 508 лева и 322 "Общообразователни училища 87 097 лева)</t>
  </si>
  <si>
    <t>Във функция отбрана са отчетени 328 020 лева, в т.ч. по дейност 284 "Ликвидиране</t>
  </si>
  <si>
    <t xml:space="preserve">       на последици от стихийни  бедствия и производствени аварии" по реш.№ 5 на</t>
  </si>
  <si>
    <t xml:space="preserve">       Междуведомствената комисия за възстановяне и подпомагане" 221 061 лева за обект</t>
  </si>
  <si>
    <t xml:space="preserve">       Дамба-Балчик, както и 63 425 лева основен ремонт на отводнителен колектор ПСОВ</t>
  </si>
  <si>
    <t xml:space="preserve">       "Албена" в същата дейност.</t>
  </si>
  <si>
    <t>лева   ( 337 512 лева за читалищна дейност</t>
  </si>
  <si>
    <t xml:space="preserve">     и капиталови разходи 107 829 лева - ремонт на читалище В.Левски )</t>
  </si>
  <si>
    <t>За ПСОВ Балчик са отчетени 183 289 лева</t>
  </si>
  <si>
    <t xml:space="preserve">Във функция "Други" са посочени плащанията за лихви и такси по кредитите, </t>
  </si>
  <si>
    <t xml:space="preserve">в т.ч.: </t>
  </si>
  <si>
    <t xml:space="preserve"> - СПА център Кранево</t>
  </si>
  <si>
    <t xml:space="preserve"> - за ремонт на пътищата</t>
  </si>
  <si>
    <t xml:space="preserve"> - от ФЛАГ ЕАД</t>
  </si>
  <si>
    <t>През 2011 г. е получена последната вноска по приватизация от Алтернатива 2000.</t>
  </si>
  <si>
    <t>трансфер</t>
  </si>
  <si>
    <t>по КСФ</t>
  </si>
  <si>
    <t>бюджет</t>
  </si>
  <si>
    <t>по бюджета</t>
  </si>
  <si>
    <t>възстановени</t>
  </si>
  <si>
    <t>От общински</t>
  </si>
  <si>
    <t>Протегната ръка</t>
  </si>
  <si>
    <t>Играем и учим заедно</t>
  </si>
  <si>
    <t>Нов избор</t>
  </si>
  <si>
    <t>Всичко ОП ЧР</t>
  </si>
  <si>
    <t>По КСФ "Човешки ресурси" през 2011 г. имаме 4 проекта:</t>
  </si>
  <si>
    <t>Проекти по КСФ ЧР</t>
  </si>
  <si>
    <t>Разход</t>
  </si>
  <si>
    <t>По КСФ "Регионално развитие" имаме 3 проекта:</t>
  </si>
  <si>
    <t>Проекти по КСФ РР</t>
  </si>
  <si>
    <t>Всичко ОП РР</t>
  </si>
  <si>
    <t>Вертикална шахта 5 и 6</t>
  </si>
  <si>
    <t>Рехабилитация улици</t>
  </si>
  <si>
    <t>Балчик-сцена на изкуств.</t>
  </si>
  <si>
    <t>Достоен живот</t>
  </si>
  <si>
    <t xml:space="preserve">      ул. "Черно море" и улица "Дунав" Кранево.</t>
  </si>
  <si>
    <t xml:space="preserve">      на 596 000 лева. Тук са също разходите за издръжка на млечна кухня 21 629 лева, както и </t>
  </si>
  <si>
    <t xml:space="preserve">      63 593 лв. разходи от общинския бюджет по проект КСФ - Оборудване за МБАЛ Балчик.</t>
  </si>
  <si>
    <t xml:space="preserve">      189 175 лева са отчетените по бюджета средства във връзка с проект по КСФ - природни</t>
  </si>
  <si>
    <t xml:space="preserve">      културни и туристически атракции.</t>
  </si>
  <si>
    <t>на бюджета за периода 01.01.2011 г. - 31.12.2011 г.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</si>
</sst>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0.000"/>
    <numFmt numFmtId="179" formatCode="0.00000"/>
    <numFmt numFmtId="180" formatCode="0.0000"/>
    <numFmt numFmtId="181" formatCode="[$-402]dd\ mmmm\ yyyy\ &quot;г.&quot;"/>
    <numFmt numFmtId="182" formatCode="dd\.mm\.yyyy\ &quot;г.&quot;;@"/>
    <numFmt numFmtId="183" formatCode="d\.m\.yyyy\ &quot;г.&quot;;@"/>
    <numFmt numFmtId="184" formatCode="#,##0\ &quot;лв&quot;"/>
    <numFmt numFmtId="185" formatCode="#,##0\ _л_в"/>
    <numFmt numFmtId="186" formatCode="#,##0;[Red]#,##0"/>
  </numFmts>
  <fonts count="43">
    <font>
      <sz val="8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7.45"/>
      <color indexed="12"/>
      <name val="Arial Cyr"/>
      <family val="2"/>
    </font>
    <font>
      <u val="single"/>
      <sz val="7.45"/>
      <color indexed="36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name val="Book Antiqua"/>
      <family val="1"/>
    </font>
    <font>
      <sz val="12"/>
      <name val="Book Antiqua"/>
      <family val="1"/>
    </font>
    <font>
      <i/>
      <sz val="12"/>
      <name val="Book Antiqua"/>
      <family val="1"/>
    </font>
    <font>
      <sz val="16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u val="single"/>
      <sz val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sz val="9"/>
      <name val="Book Antiqua"/>
      <family val="1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1" fontId="13" fillId="2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9" fontId="7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" fontId="7" fillId="2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Border="1" applyAlignment="1">
      <alignment/>
    </xf>
    <xf numFmtId="9" fontId="7" fillId="3" borderId="3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9" fontId="7" fillId="3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4" borderId="1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7" fontId="7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/>
    </xf>
    <xf numFmtId="0" fontId="6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9" fillId="5" borderId="8" xfId="0" applyFont="1" applyFill="1" applyBorder="1" applyAlignment="1">
      <alignment/>
    </xf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9" fillId="5" borderId="10" xfId="0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6" fontId="7" fillId="0" borderId="0" xfId="0" applyNumberFormat="1" applyFont="1" applyAlignment="1">
      <alignment/>
    </xf>
    <xf numFmtId="0" fontId="9" fillId="3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7" fillId="3" borderId="12" xfId="0" applyFont="1" applyFill="1" applyBorder="1" applyAlignment="1">
      <alignment horizontal="center"/>
    </xf>
    <xf numFmtId="9" fontId="7" fillId="3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0" fillId="3" borderId="1" xfId="0" applyFont="1" applyFill="1" applyBorder="1" applyAlignment="1">
      <alignment/>
    </xf>
    <xf numFmtId="0" fontId="20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3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6" fillId="6" borderId="1" xfId="0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6" fillId="2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0" fillId="3" borderId="19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10" fillId="3" borderId="11" xfId="0" applyFont="1" applyFill="1" applyBorder="1" applyAlignment="1">
      <alignment/>
    </xf>
    <xf numFmtId="0" fontId="9" fillId="3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6" borderId="5" xfId="0" applyFont="1" applyFill="1" applyBorder="1" applyAlignment="1">
      <alignment horizontal="center"/>
    </xf>
    <xf numFmtId="9" fontId="22" fillId="6" borderId="4" xfId="0" applyNumberFormat="1" applyFont="1" applyFill="1" applyBorder="1" applyAlignment="1">
      <alignment horizontal="center"/>
    </xf>
    <xf numFmtId="9" fontId="22" fillId="6" borderId="23" xfId="0" applyNumberFormat="1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22" fillId="6" borderId="21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25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26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6" borderId="1" xfId="0" applyFont="1" applyFill="1" applyBorder="1" applyAlignment="1">
      <alignment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/>
    </xf>
    <xf numFmtId="0" fontId="21" fillId="7" borderId="5" xfId="0" applyFont="1" applyFill="1" applyBorder="1" applyAlignment="1">
      <alignment horizontal="center"/>
    </xf>
    <xf numFmtId="9" fontId="21" fillId="7" borderId="4" xfId="0" applyNumberFormat="1" applyFont="1" applyFill="1" applyBorder="1" applyAlignment="1">
      <alignment horizontal="center"/>
    </xf>
    <xf numFmtId="9" fontId="21" fillId="7" borderId="23" xfId="0" applyNumberFormat="1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0" fontId="21" fillId="8" borderId="26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/>
    </xf>
    <xf numFmtId="0" fontId="22" fillId="8" borderId="1" xfId="0" applyFont="1" applyFill="1" applyBorder="1" applyAlignment="1">
      <alignment/>
    </xf>
    <xf numFmtId="3" fontId="6" fillId="3" borderId="26" xfId="0" applyNumberFormat="1" applyFont="1" applyFill="1" applyBorder="1" applyAlignment="1">
      <alignment/>
    </xf>
    <xf numFmtId="0" fontId="20" fillId="3" borderId="4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20" fillId="9" borderId="1" xfId="0" applyFont="1" applyFill="1" applyBorder="1" applyAlignment="1">
      <alignment/>
    </xf>
    <xf numFmtId="3" fontId="6" fillId="9" borderId="1" xfId="0" applyNumberFormat="1" applyFont="1" applyFill="1" applyBorder="1" applyAlignment="1">
      <alignment/>
    </xf>
    <xf numFmtId="0" fontId="10" fillId="9" borderId="1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1" fillId="6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" fillId="6" borderId="11" xfId="0" applyFont="1" applyFill="1" applyBorder="1" applyAlignment="1">
      <alignment/>
    </xf>
    <xf numFmtId="0" fontId="4" fillId="0" borderId="28" xfId="0" applyFont="1" applyBorder="1" applyAlignment="1">
      <alignment/>
    </xf>
    <xf numFmtId="0" fontId="1" fillId="8" borderId="11" xfId="0" applyFont="1" applyFill="1" applyBorder="1" applyAlignment="1">
      <alignment/>
    </xf>
    <xf numFmtId="0" fontId="1" fillId="8" borderId="3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1" fillId="10" borderId="5" xfId="0" applyFont="1" applyFill="1" applyBorder="1" applyAlignment="1">
      <alignment horizontal="center"/>
    </xf>
    <xf numFmtId="9" fontId="21" fillId="10" borderId="4" xfId="0" applyNumberFormat="1" applyFont="1" applyFill="1" applyBorder="1" applyAlignment="1">
      <alignment horizontal="center"/>
    </xf>
    <xf numFmtId="9" fontId="21" fillId="10" borderId="23" xfId="0" applyNumberFormat="1" applyFont="1" applyFill="1" applyBorder="1" applyAlignment="1">
      <alignment horizontal="center"/>
    </xf>
    <xf numFmtId="0" fontId="21" fillId="10" borderId="12" xfId="0" applyFont="1" applyFill="1" applyBorder="1" applyAlignment="1">
      <alignment horizontal="center"/>
    </xf>
    <xf numFmtId="0" fontId="21" fillId="10" borderId="4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0" fontId="21" fillId="10" borderId="21" xfId="0" applyFont="1" applyFill="1" applyBorder="1" applyAlignment="1">
      <alignment horizontal="center"/>
    </xf>
    <xf numFmtId="0" fontId="21" fillId="10" borderId="0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10" borderId="6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21" fillId="10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right" wrapText="1"/>
    </xf>
    <xf numFmtId="0" fontId="6" fillId="6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5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5" fillId="11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left" wrapText="1"/>
    </xf>
    <xf numFmtId="0" fontId="5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right" wrapText="1"/>
    </xf>
    <xf numFmtId="0" fontId="6" fillId="12" borderId="1" xfId="0" applyNumberFormat="1" applyFont="1" applyFill="1" applyBorder="1" applyAlignment="1">
      <alignment horizontal="right"/>
    </xf>
    <xf numFmtId="0" fontId="5" fillId="13" borderId="1" xfId="0" applyFont="1" applyFill="1" applyBorder="1" applyAlignment="1">
      <alignment horizontal="left" wrapText="1"/>
    </xf>
    <xf numFmtId="0" fontId="5" fillId="13" borderId="1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horizontal="right" wrapText="1"/>
    </xf>
    <xf numFmtId="0" fontId="6" fillId="1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 wrapText="1"/>
    </xf>
    <xf numFmtId="0" fontId="32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left" wrapText="1"/>
    </xf>
    <xf numFmtId="0" fontId="31" fillId="0" borderId="1" xfId="0" applyNumberFormat="1" applyFont="1" applyBorder="1" applyAlignment="1">
      <alignment horizontal="right"/>
    </xf>
    <xf numFmtId="0" fontId="5" fillId="1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1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right" wrapText="1"/>
    </xf>
    <xf numFmtId="0" fontId="32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right" wrapText="1"/>
    </xf>
    <xf numFmtId="0" fontId="31" fillId="0" borderId="1" xfId="0" applyNumberFormat="1" applyFont="1" applyFill="1" applyBorder="1" applyAlignment="1">
      <alignment horizontal="right"/>
    </xf>
    <xf numFmtId="0" fontId="5" fillId="11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14" borderId="1" xfId="0" applyFont="1" applyFill="1" applyBorder="1" applyAlignment="1">
      <alignment/>
    </xf>
    <xf numFmtId="0" fontId="5" fillId="12" borderId="1" xfId="0" applyFont="1" applyFill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Fill="1" applyAlignment="1">
      <alignment/>
    </xf>
    <xf numFmtId="0" fontId="42" fillId="10" borderId="13" xfId="0" applyFont="1" applyFill="1" applyBorder="1" applyAlignment="1">
      <alignment horizontal="center"/>
    </xf>
    <xf numFmtId="0" fontId="4" fillId="0" borderId="0" xfId="15">
      <alignment/>
      <protection/>
    </xf>
    <xf numFmtId="0" fontId="34" fillId="0" borderId="0" xfId="15" applyFont="1">
      <alignment/>
      <protection/>
    </xf>
    <xf numFmtId="0" fontId="35" fillId="0" borderId="0" xfId="15" applyFont="1">
      <alignment/>
      <protection/>
    </xf>
    <xf numFmtId="0" fontId="37" fillId="0" borderId="0" xfId="15" applyFont="1" applyAlignment="1">
      <alignment horizontal="center"/>
      <protection/>
    </xf>
    <xf numFmtId="0" fontId="37" fillId="0" borderId="0" xfId="15" applyFont="1">
      <alignment/>
      <protection/>
    </xf>
    <xf numFmtId="0" fontId="38" fillId="0" borderId="0" xfId="15" applyFont="1">
      <alignment/>
      <protection/>
    </xf>
    <xf numFmtId="0" fontId="22" fillId="0" borderId="0" xfId="15" applyFont="1" applyAlignment="1">
      <alignment horizontal="right"/>
      <protection/>
    </xf>
    <xf numFmtId="3" fontId="34" fillId="0" borderId="0" xfId="15" applyNumberFormat="1" applyFont="1" applyFill="1">
      <alignment/>
      <protection/>
    </xf>
    <xf numFmtId="0" fontId="34" fillId="0" borderId="0" xfId="15" applyFont="1" applyAlignment="1">
      <alignment horizontal="left"/>
      <protection/>
    </xf>
    <xf numFmtId="0" fontId="34" fillId="0" borderId="0" xfId="15" applyFont="1" applyFill="1">
      <alignment/>
      <protection/>
    </xf>
    <xf numFmtId="0" fontId="34" fillId="0" borderId="0" xfId="15" applyFont="1" applyFill="1" applyAlignment="1">
      <alignment horizontal="center"/>
      <protection/>
    </xf>
    <xf numFmtId="3" fontId="34" fillId="0" borderId="0" xfId="15" applyNumberFormat="1" applyFont="1">
      <alignment/>
      <protection/>
    </xf>
    <xf numFmtId="0" fontId="34" fillId="0" borderId="0" xfId="15" applyFont="1" applyFill="1" applyAlignment="1">
      <alignment horizontal="left"/>
      <protection/>
    </xf>
    <xf numFmtId="0" fontId="34" fillId="0" borderId="0" xfId="15" applyFont="1" applyAlignment="1">
      <alignment horizontal="center"/>
      <protection/>
    </xf>
    <xf numFmtId="0" fontId="35" fillId="3" borderId="5" xfId="15" applyFont="1" applyFill="1" applyBorder="1" applyAlignment="1">
      <alignment vertical="center"/>
      <protection/>
    </xf>
    <xf numFmtId="0" fontId="35" fillId="3" borderId="12" xfId="15" applyFont="1" applyFill="1" applyBorder="1" applyAlignment="1">
      <alignment horizontal="center" vertical="center" wrapText="1"/>
      <protection/>
    </xf>
    <xf numFmtId="0" fontId="13" fillId="3" borderId="21" xfId="0" applyFont="1" applyFill="1" applyBorder="1" applyAlignment="1">
      <alignment horizontal="center" vertical="center" wrapText="1"/>
    </xf>
    <xf numFmtId="0" fontId="35" fillId="3" borderId="24" xfId="15" applyFont="1" applyFill="1" applyBorder="1" applyAlignment="1">
      <alignment horizontal="center" vertical="center" wrapText="1"/>
      <protection/>
    </xf>
    <xf numFmtId="0" fontId="35" fillId="3" borderId="25" xfId="15" applyFont="1" applyFill="1" applyBorder="1" applyAlignment="1">
      <alignment horizontal="center" vertical="center" wrapText="1"/>
      <protection/>
    </xf>
    <xf numFmtId="0" fontId="35" fillId="3" borderId="34" xfId="15" applyFont="1" applyFill="1" applyBorder="1" applyAlignment="1">
      <alignment horizontal="center" vertical="center" wrapText="1"/>
      <protection/>
    </xf>
    <xf numFmtId="0" fontId="35" fillId="3" borderId="35" xfId="15" applyFont="1" applyFill="1" applyBorder="1" applyAlignment="1">
      <alignment horizontal="center" vertical="center" wrapText="1"/>
      <protection/>
    </xf>
    <xf numFmtId="0" fontId="34" fillId="0" borderId="2" xfId="15" applyFont="1" applyFill="1" applyBorder="1">
      <alignment/>
      <protection/>
    </xf>
    <xf numFmtId="3" fontId="34" fillId="0" borderId="2" xfId="15" applyNumberFormat="1" applyFont="1" applyFill="1" applyBorder="1">
      <alignment/>
      <protection/>
    </xf>
    <xf numFmtId="2" fontId="34" fillId="0" borderId="2" xfId="15" applyNumberFormat="1" applyFont="1" applyFill="1" applyBorder="1">
      <alignment/>
      <protection/>
    </xf>
    <xf numFmtId="0" fontId="34" fillId="0" borderId="1" xfId="15" applyFont="1" applyFill="1" applyBorder="1">
      <alignment/>
      <protection/>
    </xf>
    <xf numFmtId="3" fontId="34" fillId="0" borderId="1" xfId="15" applyNumberFormat="1" applyFont="1" applyFill="1" applyBorder="1">
      <alignment/>
      <protection/>
    </xf>
    <xf numFmtId="2" fontId="34" fillId="0" borderId="1" xfId="15" applyNumberFormat="1" applyFont="1" applyFill="1" applyBorder="1">
      <alignment/>
      <protection/>
    </xf>
    <xf numFmtId="2" fontId="34" fillId="0" borderId="4" xfId="15" applyNumberFormat="1" applyFont="1" applyFill="1" applyBorder="1">
      <alignment/>
      <protection/>
    </xf>
    <xf numFmtId="0" fontId="34" fillId="0" borderId="5" xfId="15" applyFont="1" applyFill="1" applyBorder="1">
      <alignment/>
      <protection/>
    </xf>
    <xf numFmtId="0" fontId="34" fillId="0" borderId="23" xfId="15" applyFont="1" applyFill="1" applyBorder="1">
      <alignment/>
      <protection/>
    </xf>
    <xf numFmtId="3" fontId="34" fillId="0" borderId="4" xfId="15" applyNumberFormat="1" applyFont="1" applyFill="1" applyBorder="1">
      <alignment/>
      <protection/>
    </xf>
    <xf numFmtId="3" fontId="34" fillId="0" borderId="23" xfId="15" applyNumberFormat="1" applyFont="1" applyFill="1" applyBorder="1">
      <alignment/>
      <protection/>
    </xf>
    <xf numFmtId="2" fontId="34" fillId="0" borderId="12" xfId="15" applyNumberFormat="1" applyFont="1" applyFill="1" applyBorder="1">
      <alignment/>
      <protection/>
    </xf>
    <xf numFmtId="0" fontId="34" fillId="0" borderId="6" xfId="15" applyFont="1" applyFill="1" applyBorder="1">
      <alignment/>
      <protection/>
    </xf>
    <xf numFmtId="0" fontId="34" fillId="0" borderId="26" xfId="15" applyFont="1" applyFill="1" applyBorder="1">
      <alignment/>
      <protection/>
    </xf>
    <xf numFmtId="2" fontId="34" fillId="0" borderId="13" xfId="15" applyNumberFormat="1" applyFont="1" applyFill="1" applyBorder="1">
      <alignment/>
      <protection/>
    </xf>
    <xf numFmtId="0" fontId="37" fillId="3" borderId="1" xfId="15" applyFont="1" applyFill="1" applyBorder="1">
      <alignment/>
      <protection/>
    </xf>
    <xf numFmtId="3" fontId="37" fillId="3" borderId="1" xfId="15" applyNumberFormat="1" applyFont="1" applyFill="1" applyBorder="1">
      <alignment/>
      <protection/>
    </xf>
    <xf numFmtId="2" fontId="37" fillId="3" borderId="2" xfId="15" applyNumberFormat="1" applyFont="1" applyFill="1" applyBorder="1">
      <alignment/>
      <protection/>
    </xf>
    <xf numFmtId="2" fontId="37" fillId="3" borderId="1" xfId="15" applyNumberFormat="1" applyFont="1" applyFill="1" applyBorder="1">
      <alignment/>
      <protection/>
    </xf>
    <xf numFmtId="0" fontId="39" fillId="0" borderId="0" xfId="15" applyFont="1">
      <alignment/>
      <protection/>
    </xf>
    <xf numFmtId="0" fontId="39" fillId="0" borderId="0" xfId="15" applyFont="1" applyFill="1">
      <alignment/>
      <protection/>
    </xf>
    <xf numFmtId="3" fontId="34" fillId="0" borderId="0" xfId="15" applyNumberFormat="1" applyFont="1" applyAlignment="1">
      <alignment/>
      <protection/>
    </xf>
    <xf numFmtId="0" fontId="34" fillId="0" borderId="0" xfId="15" applyFont="1" applyAlignment="1">
      <alignment/>
      <protection/>
    </xf>
    <xf numFmtId="2" fontId="29" fillId="0" borderId="0" xfId="15" applyNumberFormat="1" applyFont="1" applyBorder="1">
      <alignment/>
      <protection/>
    </xf>
    <xf numFmtId="0" fontId="29" fillId="0" borderId="0" xfId="15" applyFont="1" applyBorder="1">
      <alignment/>
      <protection/>
    </xf>
    <xf numFmtId="0" fontId="35" fillId="3" borderId="12" xfId="15" applyFont="1" applyFill="1" applyBorder="1" applyAlignment="1">
      <alignment vertical="center" wrapText="1"/>
      <protection/>
    </xf>
    <xf numFmtId="0" fontId="34" fillId="0" borderId="36" xfId="15" applyFont="1" applyBorder="1" applyAlignment="1">
      <alignment horizontal="left" wrapText="1"/>
      <protection/>
    </xf>
    <xf numFmtId="0" fontId="22" fillId="0" borderId="37" xfId="15" applyFont="1" applyBorder="1" applyAlignment="1">
      <alignment wrapText="1"/>
      <protection/>
    </xf>
    <xf numFmtId="0" fontId="34" fillId="0" borderId="2" xfId="15" applyFont="1" applyBorder="1">
      <alignment/>
      <protection/>
    </xf>
    <xf numFmtId="2" fontId="34" fillId="0" borderId="2" xfId="16" applyNumberFormat="1" applyFont="1" applyBorder="1" applyAlignment="1">
      <alignment/>
    </xf>
    <xf numFmtId="2" fontId="34" fillId="0" borderId="2" xfId="15" applyNumberFormat="1" applyFont="1" applyBorder="1">
      <alignment/>
      <protection/>
    </xf>
    <xf numFmtId="0" fontId="34" fillId="0" borderId="3" xfId="15" applyFont="1" applyBorder="1" applyAlignment="1">
      <alignment horizontal="left" wrapText="1"/>
      <protection/>
    </xf>
    <xf numFmtId="0" fontId="22" fillId="0" borderId="20" xfId="15" applyFont="1" applyBorder="1" applyAlignment="1">
      <alignment wrapText="1"/>
      <protection/>
    </xf>
    <xf numFmtId="0" fontId="34" fillId="0" borderId="1" xfId="15" applyFont="1" applyBorder="1">
      <alignment/>
      <protection/>
    </xf>
    <xf numFmtId="0" fontId="34" fillId="0" borderId="3" xfId="15" applyFont="1" applyBorder="1" applyAlignment="1">
      <alignment horizontal="left"/>
      <protection/>
    </xf>
    <xf numFmtId="2" fontId="34" fillId="0" borderId="1" xfId="15" applyNumberFormat="1" applyFont="1" applyBorder="1">
      <alignment/>
      <protection/>
    </xf>
    <xf numFmtId="0" fontId="34" fillId="0" borderId="3" xfId="15" applyFont="1" applyBorder="1" applyAlignment="1">
      <alignment vertical="center"/>
      <protection/>
    </xf>
    <xf numFmtId="0" fontId="22" fillId="0" borderId="20" xfId="15" applyFont="1" applyBorder="1" applyAlignment="1">
      <alignment horizontal="left" vertical="center" wrapText="1"/>
      <protection/>
    </xf>
    <xf numFmtId="0" fontId="34" fillId="0" borderId="5" xfId="15" applyFont="1" applyBorder="1" applyAlignment="1">
      <alignment horizontal="left"/>
      <protection/>
    </xf>
    <xf numFmtId="0" fontId="22" fillId="0" borderId="12" xfId="15" applyFont="1" applyBorder="1" applyAlignment="1">
      <alignment wrapText="1"/>
      <protection/>
    </xf>
    <xf numFmtId="0" fontId="34" fillId="0" borderId="4" xfId="15" applyFont="1" applyBorder="1">
      <alignment/>
      <protection/>
    </xf>
    <xf numFmtId="2" fontId="34" fillId="0" borderId="4" xfId="15" applyNumberFormat="1" applyFont="1" applyBorder="1">
      <alignment/>
      <protection/>
    </xf>
    <xf numFmtId="0" fontId="34" fillId="0" borderId="5" xfId="15" applyFont="1" applyBorder="1" applyAlignment="1">
      <alignment horizontal="left" wrapText="1"/>
      <protection/>
    </xf>
    <xf numFmtId="0" fontId="37" fillId="3" borderId="3" xfId="15" applyFont="1" applyFill="1" applyBorder="1" applyAlignment="1">
      <alignment horizontal="left"/>
      <protection/>
    </xf>
    <xf numFmtId="0" fontId="37" fillId="3" borderId="20" xfId="15" applyFont="1" applyFill="1" applyBorder="1" applyAlignment="1">
      <alignment horizontal="left" wrapText="1"/>
      <protection/>
    </xf>
    <xf numFmtId="186" fontId="37" fillId="3" borderId="1" xfId="15" applyNumberFormat="1" applyFont="1" applyFill="1" applyBorder="1" applyAlignment="1">
      <alignment horizontal="right"/>
      <protection/>
    </xf>
    <xf numFmtId="2" fontId="37" fillId="3" borderId="1" xfId="16" applyNumberFormat="1" applyFont="1" applyFill="1" applyBorder="1" applyAlignment="1">
      <alignment horizontal="right"/>
    </xf>
    <xf numFmtId="2" fontId="37" fillId="3" borderId="1" xfId="15" applyNumberFormat="1" applyFont="1" applyFill="1" applyBorder="1" applyAlignment="1">
      <alignment horizontal="right"/>
      <protection/>
    </xf>
    <xf numFmtId="0" fontId="37" fillId="0" borderId="0" xfId="15" applyFont="1" applyBorder="1">
      <alignment/>
      <protection/>
    </xf>
    <xf numFmtId="0" fontId="34" fillId="0" borderId="0" xfId="15" applyFont="1" applyBorder="1">
      <alignment/>
      <protection/>
    </xf>
    <xf numFmtId="0" fontId="34" fillId="0" borderId="0" xfId="15" applyFont="1" applyFill="1" applyBorder="1">
      <alignment/>
      <protection/>
    </xf>
    <xf numFmtId="3" fontId="34" fillId="0" borderId="0" xfId="15" applyNumberFormat="1" applyFont="1" applyBorder="1">
      <alignment/>
      <protection/>
    </xf>
    <xf numFmtId="3" fontId="34" fillId="0" borderId="0" xfId="15" applyNumberFormat="1" applyFont="1" applyFill="1" applyBorder="1">
      <alignment/>
      <protection/>
    </xf>
    <xf numFmtId="0" fontId="39" fillId="0" borderId="0" xfId="15" applyFont="1" applyBorder="1">
      <alignment/>
      <protection/>
    </xf>
    <xf numFmtId="0" fontId="39" fillId="0" borderId="0" xfId="15" applyFont="1" applyFill="1" applyBorder="1">
      <alignment/>
      <protection/>
    </xf>
    <xf numFmtId="2" fontId="34" fillId="0" borderId="6" xfId="15" applyNumberFormat="1" applyFont="1" applyBorder="1">
      <alignment/>
      <protection/>
    </xf>
    <xf numFmtId="0" fontId="34" fillId="0" borderId="20" xfId="15" applyFont="1" applyBorder="1" applyAlignment="1">
      <alignment horizontal="left"/>
      <protection/>
    </xf>
    <xf numFmtId="2" fontId="34" fillId="0" borderId="5" xfId="15" applyNumberFormat="1" applyFont="1" applyBorder="1">
      <alignment/>
      <protection/>
    </xf>
    <xf numFmtId="0" fontId="37" fillId="3" borderId="1" xfId="15" applyFont="1" applyFill="1" applyBorder="1" applyAlignment="1">
      <alignment horizontal="left" wrapText="1"/>
      <protection/>
    </xf>
    <xf numFmtId="0" fontId="37" fillId="0" borderId="0" xfId="15" applyFont="1" applyFill="1">
      <alignment/>
      <protection/>
    </xf>
    <xf numFmtId="0" fontId="34" fillId="0" borderId="4" xfId="15" applyFont="1" applyFill="1" applyBorder="1" applyAlignment="1">
      <alignment horizontal="center"/>
      <protection/>
    </xf>
    <xf numFmtId="0" fontId="34" fillId="0" borderId="23" xfId="15" applyFont="1" applyFill="1" applyBorder="1" applyAlignment="1">
      <alignment horizontal="center"/>
      <protection/>
    </xf>
    <xf numFmtId="0" fontId="34" fillId="0" borderId="2" xfId="15" applyFont="1" applyFill="1" applyBorder="1" applyAlignment="1">
      <alignment horizontal="center"/>
      <protection/>
    </xf>
    <xf numFmtId="0" fontId="34" fillId="0" borderId="26" xfId="15" applyFont="1" applyFill="1" applyBorder="1" applyAlignment="1">
      <alignment horizontal="center"/>
      <protection/>
    </xf>
    <xf numFmtId="0" fontId="34" fillId="0" borderId="21" xfId="15" applyFont="1" applyFill="1" applyBorder="1">
      <alignment/>
      <protection/>
    </xf>
    <xf numFmtId="0" fontId="34" fillId="0" borderId="24" xfId="15" applyFont="1" applyFill="1" applyBorder="1">
      <alignment/>
      <protection/>
    </xf>
    <xf numFmtId="3" fontId="34" fillId="0" borderId="21" xfId="15" applyNumberFormat="1" applyFont="1" applyFill="1" applyBorder="1" applyAlignment="1">
      <alignment/>
      <protection/>
    </xf>
    <xf numFmtId="0" fontId="34" fillId="0" borderId="0" xfId="15" applyFont="1" applyFill="1" applyBorder="1" applyAlignment="1">
      <alignment/>
      <protection/>
    </xf>
    <xf numFmtId="0" fontId="34" fillId="0" borderId="21" xfId="15" applyFont="1" applyFill="1" applyBorder="1" applyAlignment="1">
      <alignment/>
      <protection/>
    </xf>
    <xf numFmtId="0" fontId="34" fillId="0" borderId="3" xfId="15" applyFont="1" applyFill="1" applyBorder="1">
      <alignment/>
      <protection/>
    </xf>
    <xf numFmtId="0" fontId="34" fillId="0" borderId="22" xfId="15" applyFont="1" applyFill="1" applyBorder="1">
      <alignment/>
      <protection/>
    </xf>
    <xf numFmtId="3" fontId="34" fillId="0" borderId="1" xfId="15" applyNumberFormat="1" applyFont="1" applyFill="1" applyBorder="1" applyAlignment="1">
      <alignment/>
      <protection/>
    </xf>
    <xf numFmtId="0" fontId="34" fillId="0" borderId="22" xfId="15" applyFont="1" applyFill="1" applyBorder="1" applyAlignment="1">
      <alignment/>
      <protection/>
    </xf>
    <xf numFmtId="0" fontId="34" fillId="0" borderId="1" xfId="15" applyFont="1" applyFill="1" applyBorder="1" applyAlignment="1">
      <alignment/>
      <protection/>
    </xf>
    <xf numFmtId="3" fontId="34" fillId="0" borderId="2" xfId="15" applyNumberFormat="1" applyFont="1" applyFill="1" applyBorder="1" applyAlignment="1">
      <alignment/>
      <protection/>
    </xf>
    <xf numFmtId="0" fontId="34" fillId="0" borderId="26" xfId="15" applyFont="1" applyFill="1" applyBorder="1" applyAlignment="1">
      <alignment/>
      <protection/>
    </xf>
    <xf numFmtId="0" fontId="34" fillId="0" borderId="2" xfId="15" applyFont="1" applyFill="1" applyBorder="1" applyAlignment="1">
      <alignment/>
      <protection/>
    </xf>
    <xf numFmtId="0" fontId="40" fillId="0" borderId="0" xfId="15" applyFont="1">
      <alignment/>
      <protection/>
    </xf>
    <xf numFmtId="0" fontId="41" fillId="0" borderId="0" xfId="15" applyFont="1">
      <alignment/>
      <protection/>
    </xf>
    <xf numFmtId="0" fontId="6" fillId="3" borderId="1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4" fillId="3" borderId="4" xfId="15" applyFont="1" applyFill="1" applyBorder="1" applyAlignment="1">
      <alignment horizontal="center" vertical="center" wrapText="1"/>
      <protection/>
    </xf>
    <xf numFmtId="0" fontId="34" fillId="3" borderId="21" xfId="15" applyFont="1" applyFill="1" applyBorder="1" applyAlignment="1">
      <alignment horizontal="center" vertical="center" wrapText="1"/>
      <protection/>
    </xf>
    <xf numFmtId="0" fontId="34" fillId="3" borderId="38" xfId="15" applyFont="1" applyFill="1" applyBorder="1" applyAlignment="1">
      <alignment horizontal="center" vertical="center" wrapText="1"/>
      <protection/>
    </xf>
    <xf numFmtId="0" fontId="33" fillId="0" borderId="0" xfId="15" applyFont="1" applyAlignment="1">
      <alignment horizontal="center"/>
      <protection/>
    </xf>
    <xf numFmtId="0" fontId="9" fillId="3" borderId="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left"/>
    </xf>
    <xf numFmtId="0" fontId="20" fillId="3" borderId="26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20" fillId="3" borderId="2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</cellXfs>
  <cellStyles count="10">
    <cellStyle name="Normal" xfId="0"/>
    <cellStyle name="Normal_Обяснителна" xfId="15"/>
    <cellStyle name="Percent_Обяснителна" xfId="16"/>
    <cellStyle name="Currency" xfId="17"/>
    <cellStyle name="Currency [0]" xfId="18"/>
    <cellStyle name="Comma" xfId="19"/>
    <cellStyle name="Comma [0]" xfId="20"/>
    <cellStyle name="Followed Hyperlink" xfId="21"/>
    <cellStyle name="Percent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76425" y="0"/>
          <a:ext cx="4086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noFill/>
              </a:ln>
              <a:solidFill>
                <a:srgbClr val="000000"/>
              </a:solidFill>
              <a:effectLst>
                <a:outerShdw dist="0" dir="-5400000" sy="50000" algn="b">
                  <a:srgbClr val="808080">
                    <a:alpha val="100000"/>
                  </a:srgbClr>
                </a:outerShdw>
              </a:effectLst>
              <a:latin typeface="Tahoma"/>
              <a:cs typeface="Tahoma"/>
            </a:rPr>
            <a:t>ОБЩИНА  БАЛЧИК</a:t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876425" y="0"/>
          <a:ext cx="4086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noFill/>
              </a:ln>
              <a:solidFill>
                <a:srgbClr val="000000"/>
              </a:solidFill>
              <a:effectLst>
                <a:outerShdw dist="0" dir="-5400000" sy="50000" algn="b">
                  <a:srgbClr val="808080">
                    <a:alpha val="100000"/>
                  </a:srgbClr>
                </a:outerShdw>
              </a:effectLst>
              <a:latin typeface="Tahoma"/>
              <a:cs typeface="Tahoma"/>
            </a:rPr>
            <a:t>ОБЩИНА  БАЛЧИК</a:t>
          </a:r>
        </a:p>
      </xdr:txBody>
    </xdr:sp>
    <xdr:clientData/>
  </xdr:twoCellAnchor>
  <xdr:twoCellAnchor>
    <xdr:from>
      <xdr:col>0</xdr:col>
      <xdr:colOff>504825</xdr:colOff>
      <xdr:row>276</xdr:row>
      <xdr:rowOff>66675</xdr:rowOff>
    </xdr:from>
    <xdr:to>
      <xdr:col>6</xdr:col>
      <xdr:colOff>790575</xdr:colOff>
      <xdr:row>279</xdr:row>
      <xdr:rowOff>66675</xdr:rowOff>
    </xdr:to>
    <xdr:grpSp>
      <xdr:nvGrpSpPr>
        <xdr:cNvPr id="3" name="Group 5"/>
        <xdr:cNvGrpSpPr>
          <a:grpSpLocks/>
        </xdr:cNvGrpSpPr>
      </xdr:nvGrpSpPr>
      <xdr:grpSpPr>
        <a:xfrm>
          <a:off x="504825" y="56549925"/>
          <a:ext cx="6896100" cy="457200"/>
          <a:chOff x="1259" y="10652"/>
          <a:chExt cx="9641" cy="1054"/>
        </a:xfrm>
        <a:solidFill>
          <a:srgbClr val="FFFFFF"/>
        </a:solidFill>
      </xdr:grpSpPr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58" y="10798"/>
            <a:ext cx="569" cy="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0</xdr:colOff>
      <xdr:row>252</xdr:row>
      <xdr:rowOff>47625</xdr:rowOff>
    </xdr:from>
    <xdr:to>
      <xdr:col>8</xdr:col>
      <xdr:colOff>0</xdr:colOff>
      <xdr:row>255</xdr:row>
      <xdr:rowOff>47625</xdr:rowOff>
    </xdr:to>
    <xdr:grpSp>
      <xdr:nvGrpSpPr>
        <xdr:cNvPr id="6" name="Group 9"/>
        <xdr:cNvGrpSpPr>
          <a:grpSpLocks/>
        </xdr:cNvGrpSpPr>
      </xdr:nvGrpSpPr>
      <xdr:grpSpPr>
        <a:xfrm>
          <a:off x="8382000" y="51787425"/>
          <a:ext cx="0" cy="600075"/>
          <a:chOff x="1259" y="10652"/>
          <a:chExt cx="9657" cy="1054"/>
        </a:xfrm>
        <a:solidFill>
          <a:srgbClr val="FFFFFF"/>
        </a:solidFill>
      </xdr:grpSpPr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60" y="10798"/>
            <a:ext cx="570" cy="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0</xdr:colOff>
      <xdr:row>251</xdr:row>
      <xdr:rowOff>47625</xdr:rowOff>
    </xdr:from>
    <xdr:to>
      <xdr:col>8</xdr:col>
      <xdr:colOff>0</xdr:colOff>
      <xdr:row>254</xdr:row>
      <xdr:rowOff>47625</xdr:rowOff>
    </xdr:to>
    <xdr:grpSp>
      <xdr:nvGrpSpPr>
        <xdr:cNvPr id="9" name="Group 12"/>
        <xdr:cNvGrpSpPr>
          <a:grpSpLocks/>
        </xdr:cNvGrpSpPr>
      </xdr:nvGrpSpPr>
      <xdr:grpSpPr>
        <a:xfrm>
          <a:off x="8382000" y="51587400"/>
          <a:ext cx="0" cy="600075"/>
          <a:chOff x="1259" y="10652"/>
          <a:chExt cx="9657" cy="1054"/>
        </a:xfrm>
        <a:solidFill>
          <a:srgbClr val="FFFFFF"/>
        </a:solidFill>
      </xdr:grpSpPr>
      <xdr:pic>
        <xdr:nvPicPr>
          <xdr:cNvPr id="11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60" y="10798"/>
            <a:ext cx="570" cy="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0</xdr:colOff>
      <xdr:row>252</xdr:row>
      <xdr:rowOff>47625</xdr:rowOff>
    </xdr:from>
    <xdr:to>
      <xdr:col>8</xdr:col>
      <xdr:colOff>0</xdr:colOff>
      <xdr:row>255</xdr:row>
      <xdr:rowOff>47625</xdr:rowOff>
    </xdr:to>
    <xdr:grpSp>
      <xdr:nvGrpSpPr>
        <xdr:cNvPr id="12" name="Group 16"/>
        <xdr:cNvGrpSpPr>
          <a:grpSpLocks/>
        </xdr:cNvGrpSpPr>
      </xdr:nvGrpSpPr>
      <xdr:grpSpPr>
        <a:xfrm>
          <a:off x="8382000" y="51787425"/>
          <a:ext cx="0" cy="600075"/>
          <a:chOff x="1259" y="10652"/>
          <a:chExt cx="9657" cy="1054"/>
        </a:xfrm>
        <a:solidFill>
          <a:srgbClr val="FFFFFF"/>
        </a:solidFill>
      </xdr:grpSpPr>
      <xdr:pic>
        <xdr:nvPicPr>
          <xdr:cNvPr id="14" name="Picture 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60" y="10798"/>
            <a:ext cx="570" cy="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workbookViewId="0" topLeftCell="A244">
      <selection activeCell="D272" sqref="D272"/>
    </sheetView>
  </sheetViews>
  <sheetFormatPr defaultColWidth="9.140625" defaultRowHeight="12"/>
  <cols>
    <col min="1" max="1" width="14.00390625" style="295" customWidth="1"/>
    <col min="2" max="2" width="15.28125" style="295" customWidth="1"/>
    <col min="3" max="3" width="17.00390625" style="295" customWidth="1"/>
    <col min="4" max="4" width="18.140625" style="295" customWidth="1"/>
    <col min="5" max="5" width="17.8515625" style="295" customWidth="1"/>
    <col min="6" max="6" width="16.8515625" style="295" customWidth="1"/>
    <col min="7" max="7" width="17.28125" style="295" customWidth="1"/>
    <col min="8" max="16384" width="9.28125" style="295" customWidth="1"/>
  </cols>
  <sheetData>
    <row r="1" spans="1:8" ht="20.25">
      <c r="A1" s="414"/>
      <c r="B1" s="414"/>
      <c r="C1" s="414"/>
      <c r="D1" s="414"/>
      <c r="E1" s="414"/>
      <c r="F1" s="414"/>
      <c r="G1" s="414"/>
      <c r="H1" s="299"/>
    </row>
    <row r="2" spans="1:8" ht="15.75">
      <c r="A2" s="299"/>
      <c r="B2" s="299"/>
      <c r="C2" s="299"/>
      <c r="D2" s="299"/>
      <c r="E2" s="299"/>
      <c r="F2" s="299"/>
      <c r="G2" s="299"/>
      <c r="H2" s="299"/>
    </row>
    <row r="3" spans="1:8" ht="15.75">
      <c r="A3" s="299"/>
      <c r="B3" s="299"/>
      <c r="C3" s="299"/>
      <c r="D3" s="299"/>
      <c r="E3" s="299"/>
      <c r="F3" s="299"/>
      <c r="G3" s="299"/>
      <c r="H3" s="299"/>
    </row>
    <row r="4" spans="1:8" ht="15.75">
      <c r="A4" s="299"/>
      <c r="B4" s="299"/>
      <c r="C4" s="299"/>
      <c r="D4" s="299"/>
      <c r="E4" s="299"/>
      <c r="F4" s="299"/>
      <c r="G4" s="299"/>
      <c r="H4" s="299"/>
    </row>
    <row r="5" spans="1:8" ht="15.75">
      <c r="A5" s="299"/>
      <c r="B5" s="299"/>
      <c r="C5" s="299"/>
      <c r="D5" s="299"/>
      <c r="E5" s="299"/>
      <c r="F5" s="299"/>
      <c r="G5" s="299"/>
      <c r="H5" s="299"/>
    </row>
    <row r="6" spans="1:8" ht="15.75">
      <c r="A6" s="300"/>
      <c r="B6" s="300"/>
      <c r="C6" s="300"/>
      <c r="D6" s="300"/>
      <c r="E6" s="301"/>
      <c r="F6" s="301"/>
      <c r="G6" s="300"/>
      <c r="H6" s="299"/>
    </row>
    <row r="7" spans="1:8" ht="15.75">
      <c r="A7" s="300"/>
      <c r="B7" s="301"/>
      <c r="C7" s="301"/>
      <c r="D7" s="300"/>
      <c r="E7" s="301"/>
      <c r="F7" s="301"/>
      <c r="G7" s="300"/>
      <c r="H7" s="299"/>
    </row>
    <row r="8" spans="1:8" ht="15.75">
      <c r="A8" s="300"/>
      <c r="B8" s="301"/>
      <c r="C8" s="301"/>
      <c r="D8" s="300"/>
      <c r="E8" s="301"/>
      <c r="F8" s="301"/>
      <c r="G8" s="300"/>
      <c r="H8" s="299"/>
    </row>
    <row r="9" spans="1:8" ht="20.25">
      <c r="A9" s="414" t="s">
        <v>708</v>
      </c>
      <c r="B9" s="414"/>
      <c r="C9" s="414"/>
      <c r="D9" s="414"/>
      <c r="E9" s="414"/>
      <c r="F9" s="414"/>
      <c r="G9" s="414"/>
      <c r="H9" s="299"/>
    </row>
    <row r="10" spans="1:8" s="296" customFormat="1" ht="21">
      <c r="A10" s="300"/>
      <c r="B10" s="302"/>
      <c r="C10" s="302"/>
      <c r="D10" s="302"/>
      <c r="E10" s="302"/>
      <c r="F10" s="302"/>
      <c r="G10" s="300"/>
      <c r="H10" s="299"/>
    </row>
    <row r="11" spans="1:8" ht="16.5">
      <c r="A11" s="300"/>
      <c r="B11" s="302"/>
      <c r="C11" s="302"/>
      <c r="D11" s="302"/>
      <c r="E11" s="302"/>
      <c r="F11" s="302"/>
      <c r="G11" s="300"/>
      <c r="H11" s="299"/>
    </row>
    <row r="12" spans="1:8" ht="18.75">
      <c r="A12" s="300"/>
      <c r="B12" s="303" t="s">
        <v>709</v>
      </c>
      <c r="C12" s="304" t="s">
        <v>67</v>
      </c>
      <c r="D12" s="300"/>
      <c r="E12" s="300"/>
      <c r="F12" s="300"/>
      <c r="G12" s="300"/>
      <c r="H12" s="299"/>
    </row>
    <row r="13" spans="1:8" ht="18.75">
      <c r="A13" s="300"/>
      <c r="B13" s="303"/>
      <c r="C13" s="304" t="s">
        <v>862</v>
      </c>
      <c r="D13" s="300"/>
      <c r="E13" s="300"/>
      <c r="F13" s="300"/>
      <c r="G13" s="300"/>
      <c r="H13" s="299"/>
    </row>
    <row r="14" spans="1:8" ht="18.75">
      <c r="A14" s="300"/>
      <c r="B14" s="303"/>
      <c r="C14" s="304"/>
      <c r="D14" s="300"/>
      <c r="E14" s="300"/>
      <c r="F14" s="300"/>
      <c r="G14" s="300"/>
      <c r="H14" s="299"/>
    </row>
    <row r="15" spans="1:8" ht="18.75">
      <c r="A15" s="300"/>
      <c r="B15" s="303" t="s">
        <v>710</v>
      </c>
      <c r="C15" s="304" t="s">
        <v>711</v>
      </c>
      <c r="D15" s="300"/>
      <c r="E15" s="300"/>
      <c r="F15" s="300"/>
      <c r="G15" s="300"/>
      <c r="H15" s="299"/>
    </row>
    <row r="16" spans="1:8" ht="16.5">
      <c r="A16" s="300"/>
      <c r="B16" s="303"/>
      <c r="C16" s="303"/>
      <c r="D16" s="300"/>
      <c r="E16" s="300"/>
      <c r="F16" s="300"/>
      <c r="G16" s="300"/>
      <c r="H16" s="299"/>
    </row>
    <row r="17" spans="1:8" ht="16.5">
      <c r="A17" s="300"/>
      <c r="B17" s="303" t="s">
        <v>712</v>
      </c>
      <c r="C17" s="303"/>
      <c r="D17" s="300"/>
      <c r="E17" s="300"/>
      <c r="F17" s="300"/>
      <c r="G17" s="300"/>
      <c r="H17" s="300"/>
    </row>
    <row r="18" spans="1:8" ht="16.5">
      <c r="A18" s="300"/>
      <c r="B18" s="303"/>
      <c r="C18" s="303"/>
      <c r="D18" s="300"/>
      <c r="E18" s="300"/>
      <c r="F18" s="300"/>
      <c r="G18" s="300"/>
      <c r="H18" s="300"/>
    </row>
    <row r="19" spans="1:8" ht="15.75">
      <c r="A19" s="300"/>
      <c r="B19" s="300" t="s">
        <v>713</v>
      </c>
      <c r="C19" s="300"/>
      <c r="D19" s="300"/>
      <c r="E19" s="300"/>
      <c r="F19" s="300"/>
      <c r="G19" s="300"/>
      <c r="H19" s="300"/>
    </row>
    <row r="20" spans="1:8" ht="15.75">
      <c r="A20" s="300"/>
      <c r="B20" s="300" t="s">
        <v>714</v>
      </c>
      <c r="C20" s="300"/>
      <c r="D20" s="300"/>
      <c r="E20" s="300"/>
      <c r="F20" s="300"/>
      <c r="G20" s="300"/>
      <c r="H20" s="300"/>
    </row>
    <row r="21" spans="1:8" ht="16.5">
      <c r="A21" s="300" t="s">
        <v>715</v>
      </c>
      <c r="B21" s="300"/>
      <c r="C21" s="300"/>
      <c r="D21" s="300"/>
      <c r="E21" s="305"/>
      <c r="F21" s="300"/>
      <c r="G21" s="300"/>
      <c r="H21" s="300"/>
    </row>
    <row r="22" spans="1:8" ht="15.75">
      <c r="A22" s="300" t="s">
        <v>716</v>
      </c>
      <c r="B22" s="300"/>
      <c r="C22" s="300"/>
      <c r="D22" s="300"/>
      <c r="E22" s="300"/>
      <c r="F22" s="300"/>
      <c r="G22" s="300"/>
      <c r="H22" s="300"/>
    </row>
    <row r="23" spans="1:8" ht="16.5">
      <c r="A23" s="300"/>
      <c r="B23" s="300" t="s">
        <v>64</v>
      </c>
      <c r="C23" s="300"/>
      <c r="D23" s="300"/>
      <c r="E23" s="300"/>
      <c r="F23" s="300"/>
      <c r="G23" s="300"/>
      <c r="H23" s="300"/>
    </row>
    <row r="24" spans="1:8" ht="15.75">
      <c r="A24" s="300" t="s">
        <v>1</v>
      </c>
      <c r="B24" s="300"/>
      <c r="C24" s="300"/>
      <c r="D24" s="300"/>
      <c r="E24" s="300"/>
      <c r="F24" s="306"/>
      <c r="G24" s="307"/>
      <c r="H24" s="300"/>
    </row>
    <row r="25" spans="1:8" ht="15.75">
      <c r="A25" s="300" t="s">
        <v>2</v>
      </c>
      <c r="B25" s="300"/>
      <c r="C25" s="300"/>
      <c r="D25" s="300"/>
      <c r="E25" s="300"/>
      <c r="F25" s="306"/>
      <c r="G25" s="307"/>
      <c r="H25" s="300"/>
    </row>
    <row r="26" spans="1:8" ht="15.75">
      <c r="A26" s="300" t="s">
        <v>3</v>
      </c>
      <c r="B26" s="300"/>
      <c r="C26" s="300"/>
      <c r="D26" s="300"/>
      <c r="E26" s="300"/>
      <c r="F26" s="306"/>
      <c r="G26" s="307"/>
      <c r="H26" s="300"/>
    </row>
    <row r="27" spans="1:8" ht="15.75">
      <c r="A27" s="300"/>
      <c r="B27" s="300" t="s">
        <v>717</v>
      </c>
      <c r="C27" s="300"/>
      <c r="D27" s="300"/>
      <c r="E27" s="300"/>
      <c r="F27" s="306"/>
      <c r="G27" s="307"/>
      <c r="H27" s="300"/>
    </row>
    <row r="28" spans="1:8" ht="16.5">
      <c r="A28" s="300" t="s">
        <v>65</v>
      </c>
      <c r="B28" s="300"/>
      <c r="C28" s="300"/>
      <c r="D28" s="300"/>
      <c r="E28" s="300"/>
      <c r="F28" s="306"/>
      <c r="G28" s="307"/>
      <c r="H28" s="300"/>
    </row>
    <row r="29" spans="1:8" ht="15.75">
      <c r="A29" s="308"/>
      <c r="B29" s="308" t="s">
        <v>718</v>
      </c>
      <c r="C29" s="308"/>
      <c r="D29" s="308"/>
      <c r="E29" s="308"/>
      <c r="F29" s="306"/>
      <c r="G29" s="309"/>
      <c r="H29" s="300"/>
    </row>
    <row r="30" spans="1:8" ht="15.75">
      <c r="A30" s="300"/>
      <c r="B30" s="300" t="s">
        <v>4</v>
      </c>
      <c r="C30" s="300"/>
      <c r="D30" s="300"/>
      <c r="E30" s="310"/>
      <c r="F30" s="306"/>
      <c r="G30" s="307"/>
      <c r="H30" s="300"/>
    </row>
    <row r="31" spans="1:8" ht="15.75">
      <c r="A31" s="308" t="s">
        <v>719</v>
      </c>
      <c r="B31" s="308"/>
      <c r="C31" s="308"/>
      <c r="D31" s="308"/>
      <c r="E31" s="306"/>
      <c r="F31" s="306"/>
      <c r="G31" s="311"/>
      <c r="H31" s="308"/>
    </row>
    <row r="32" spans="1:8" ht="15.75">
      <c r="A32" s="300"/>
      <c r="B32" s="300" t="s">
        <v>5</v>
      </c>
      <c r="C32" s="300"/>
      <c r="D32" s="300"/>
      <c r="E32" s="310"/>
      <c r="F32" s="306"/>
      <c r="G32" s="307"/>
      <c r="H32" s="300"/>
    </row>
    <row r="33" spans="1:8" ht="15.75">
      <c r="A33" s="300" t="s">
        <v>720</v>
      </c>
      <c r="B33" s="300"/>
      <c r="C33" s="300"/>
      <c r="D33" s="300"/>
      <c r="E33" s="300"/>
      <c r="F33" s="300"/>
      <c r="G33" s="312"/>
      <c r="H33" s="299"/>
    </row>
    <row r="34" spans="1:8" ht="15.75">
      <c r="A34" s="300"/>
      <c r="B34" s="308" t="s">
        <v>6</v>
      </c>
      <c r="C34" s="300"/>
      <c r="D34" s="300"/>
      <c r="E34" s="300"/>
      <c r="F34" s="300"/>
      <c r="G34" s="312"/>
      <c r="H34" s="299"/>
    </row>
    <row r="35" spans="1:8" ht="15.75">
      <c r="A35" s="308"/>
      <c r="B35" s="308" t="s">
        <v>7</v>
      </c>
      <c r="C35" s="308"/>
      <c r="D35" s="308"/>
      <c r="E35" s="308"/>
      <c r="F35" s="306"/>
      <c r="G35" s="309"/>
      <c r="H35" s="299"/>
    </row>
    <row r="36" spans="1:8" ht="15.75">
      <c r="A36" s="308"/>
      <c r="B36" s="308" t="s">
        <v>8</v>
      </c>
      <c r="C36" s="308"/>
      <c r="D36" s="308"/>
      <c r="E36" s="308"/>
      <c r="F36" s="306"/>
      <c r="G36" s="309"/>
      <c r="H36" s="299"/>
    </row>
    <row r="37" spans="1:8" ht="15.75">
      <c r="A37" s="308"/>
      <c r="B37" s="308" t="s">
        <v>9</v>
      </c>
      <c r="C37" s="308"/>
      <c r="D37" s="308"/>
      <c r="E37" s="308"/>
      <c r="F37" s="306"/>
      <c r="G37" s="309"/>
      <c r="H37" s="299"/>
    </row>
    <row r="38" spans="1:8" ht="15.75">
      <c r="A38" s="308"/>
      <c r="B38" s="308" t="s">
        <v>721</v>
      </c>
      <c r="C38" s="308"/>
      <c r="D38" s="308"/>
      <c r="E38" s="308"/>
      <c r="F38" s="306"/>
      <c r="G38" s="309"/>
      <c r="H38" s="299"/>
    </row>
    <row r="39" spans="1:8" ht="15.75">
      <c r="A39" s="300"/>
      <c r="B39" s="300" t="s">
        <v>722</v>
      </c>
      <c r="C39" s="300"/>
      <c r="D39" s="300"/>
      <c r="E39" s="300"/>
      <c r="F39" s="310"/>
      <c r="G39" s="312"/>
      <c r="H39" s="299"/>
    </row>
    <row r="40" spans="1:8" ht="15.75">
      <c r="A40" s="300"/>
      <c r="B40" s="300" t="s">
        <v>723</v>
      </c>
      <c r="C40" s="300"/>
      <c r="D40" s="300"/>
      <c r="E40" s="300"/>
      <c r="F40" s="300"/>
      <c r="G40" s="312"/>
      <c r="H40" s="299"/>
    </row>
    <row r="41" spans="1:8" ht="15.75">
      <c r="A41" s="300"/>
      <c r="B41" s="308" t="s">
        <v>724</v>
      </c>
      <c r="C41" s="300"/>
      <c r="D41" s="300"/>
      <c r="E41" s="300"/>
      <c r="F41" s="300"/>
      <c r="G41" s="312"/>
      <c r="H41" s="299"/>
    </row>
    <row r="42" spans="1:8" ht="15.75">
      <c r="A42" s="300" t="s">
        <v>725</v>
      </c>
      <c r="B42" s="300"/>
      <c r="C42" s="300"/>
      <c r="D42" s="300"/>
      <c r="E42" s="300"/>
      <c r="F42" s="300"/>
      <c r="G42" s="312"/>
      <c r="H42" s="299"/>
    </row>
    <row r="43" spans="1:8" ht="15.75">
      <c r="A43" s="308"/>
      <c r="B43" s="308" t="s">
        <v>726</v>
      </c>
      <c r="C43" s="308"/>
      <c r="D43" s="308"/>
      <c r="E43" s="308"/>
      <c r="F43" s="308"/>
      <c r="G43" s="309"/>
      <c r="H43" s="299"/>
    </row>
    <row r="44" spans="1:8" s="297" customFormat="1" ht="15.75">
      <c r="A44" s="308"/>
      <c r="B44" s="308" t="s">
        <v>10</v>
      </c>
      <c r="C44" s="308"/>
      <c r="D44" s="308"/>
      <c r="E44" s="308"/>
      <c r="F44" s="308"/>
      <c r="G44" s="309"/>
      <c r="H44" s="299"/>
    </row>
    <row r="45" spans="1:8" s="297" customFormat="1" ht="15.75">
      <c r="A45" s="308"/>
      <c r="B45" s="308" t="s">
        <v>11</v>
      </c>
      <c r="C45" s="308"/>
      <c r="D45" s="308"/>
      <c r="E45" s="308"/>
      <c r="F45" s="308"/>
      <c r="G45" s="309"/>
      <c r="H45" s="299"/>
    </row>
    <row r="46" spans="1:8" s="297" customFormat="1" ht="15.75">
      <c r="A46" s="308"/>
      <c r="B46" s="308" t="s">
        <v>12</v>
      </c>
      <c r="C46" s="308"/>
      <c r="D46" s="308"/>
      <c r="E46" s="308"/>
      <c r="F46" s="308"/>
      <c r="G46" s="309"/>
      <c r="H46" s="299"/>
    </row>
    <row r="47" spans="1:8" s="297" customFormat="1" ht="15.75">
      <c r="A47" s="308"/>
      <c r="B47" s="308" t="s">
        <v>727</v>
      </c>
      <c r="C47" s="308"/>
      <c r="D47" s="308"/>
      <c r="E47" s="308"/>
      <c r="F47" s="308"/>
      <c r="G47" s="309"/>
      <c r="H47" s="299"/>
    </row>
    <row r="48" spans="1:8" s="297" customFormat="1" ht="15.75">
      <c r="A48" s="308"/>
      <c r="B48" s="308" t="s">
        <v>728</v>
      </c>
      <c r="C48" s="308"/>
      <c r="D48" s="308"/>
      <c r="E48" s="308"/>
      <c r="F48" s="308"/>
      <c r="G48" s="309"/>
      <c r="H48" s="299"/>
    </row>
    <row r="49" spans="1:8" s="297" customFormat="1" ht="15.75">
      <c r="A49" s="308"/>
      <c r="B49" s="308" t="s">
        <v>13</v>
      </c>
      <c r="C49" s="308"/>
      <c r="D49" s="308"/>
      <c r="E49" s="308"/>
      <c r="F49" s="308"/>
      <c r="G49" s="309"/>
      <c r="H49" s="299"/>
    </row>
    <row r="50" spans="1:8" s="297" customFormat="1" ht="15.75">
      <c r="A50" s="308"/>
      <c r="B50" s="308" t="s">
        <v>14</v>
      </c>
      <c r="C50" s="308"/>
      <c r="D50" s="308"/>
      <c r="E50" s="308"/>
      <c r="F50" s="308"/>
      <c r="G50" s="309"/>
      <c r="H50" s="299"/>
    </row>
    <row r="51" spans="1:8" s="297" customFormat="1" ht="15.75">
      <c r="A51" s="308"/>
      <c r="B51" s="308"/>
      <c r="C51" s="308"/>
      <c r="D51" s="308"/>
      <c r="E51" s="308"/>
      <c r="F51" s="308"/>
      <c r="G51" s="309"/>
      <c r="H51" s="299"/>
    </row>
    <row r="52" spans="1:8" s="297" customFormat="1" ht="15.75">
      <c r="A52" s="308"/>
      <c r="B52" s="308" t="s">
        <v>729</v>
      </c>
      <c r="C52" s="308"/>
      <c r="D52" s="308"/>
      <c r="E52" s="308"/>
      <c r="F52" s="308"/>
      <c r="G52" s="309"/>
      <c r="H52" s="299"/>
    </row>
    <row r="53" spans="1:8" s="297" customFormat="1" ht="15.75">
      <c r="A53" s="308"/>
      <c r="B53" s="308" t="s">
        <v>730</v>
      </c>
      <c r="C53" s="308"/>
      <c r="D53" s="308"/>
      <c r="E53" s="308"/>
      <c r="F53" s="308"/>
      <c r="G53" s="309"/>
      <c r="H53" s="299"/>
    </row>
    <row r="54" spans="1:8" s="297" customFormat="1" ht="16.5">
      <c r="A54" s="308"/>
      <c r="B54" s="308" t="s">
        <v>731</v>
      </c>
      <c r="C54" s="308"/>
      <c r="D54" s="308"/>
      <c r="E54" s="308"/>
      <c r="F54" s="308"/>
      <c r="G54" s="309"/>
      <c r="H54" s="299"/>
    </row>
    <row r="55" spans="1:8" s="297" customFormat="1" ht="15.75">
      <c r="A55" s="308"/>
      <c r="B55" s="308"/>
      <c r="C55" s="308"/>
      <c r="D55" s="308"/>
      <c r="E55" s="308"/>
      <c r="F55" s="308"/>
      <c r="G55" s="309"/>
      <c r="H55" s="299"/>
    </row>
    <row r="56" spans="1:8" s="297" customFormat="1" ht="15" customHeight="1">
      <c r="A56" s="313" t="s">
        <v>732</v>
      </c>
      <c r="B56" s="314"/>
      <c r="C56" s="411" t="s">
        <v>733</v>
      </c>
      <c r="D56" s="411" t="s">
        <v>15</v>
      </c>
      <c r="E56" s="411" t="s">
        <v>734</v>
      </c>
      <c r="F56" s="411" t="s">
        <v>735</v>
      </c>
      <c r="G56" s="411" t="s">
        <v>736</v>
      </c>
      <c r="H56" s="299"/>
    </row>
    <row r="57" spans="1:8" s="297" customFormat="1" ht="15.75" customHeight="1">
      <c r="A57" s="316"/>
      <c r="B57" s="317"/>
      <c r="C57" s="412"/>
      <c r="D57" s="412"/>
      <c r="E57" s="412"/>
      <c r="F57" s="412"/>
      <c r="G57" s="412"/>
      <c r="H57" s="299"/>
    </row>
    <row r="58" spans="1:8" s="297" customFormat="1" ht="16.5" thickBot="1">
      <c r="A58" s="318"/>
      <c r="B58" s="319"/>
      <c r="C58" s="413"/>
      <c r="D58" s="413"/>
      <c r="E58" s="413"/>
      <c r="F58" s="413"/>
      <c r="G58" s="413"/>
      <c r="H58" s="299"/>
    </row>
    <row r="59" spans="1:8" s="297" customFormat="1" ht="16.5" thickTop="1">
      <c r="A59" s="320" t="s">
        <v>737</v>
      </c>
      <c r="B59" s="320"/>
      <c r="C59" s="321">
        <v>7962963</v>
      </c>
      <c r="D59" s="321">
        <v>8418074</v>
      </c>
      <c r="E59" s="321">
        <v>8113749</v>
      </c>
      <c r="F59" s="322">
        <v>101.89359161909957</v>
      </c>
      <c r="G59" s="322">
        <v>32.97176109273601</v>
      </c>
      <c r="H59" s="299"/>
    </row>
    <row r="60" spans="1:8" s="297" customFormat="1" ht="15.75">
      <c r="A60" s="323" t="s">
        <v>738</v>
      </c>
      <c r="B60" s="323"/>
      <c r="C60" s="324">
        <v>7118021</v>
      </c>
      <c r="D60" s="324">
        <v>8201015</v>
      </c>
      <c r="E60" s="324">
        <v>6621999</v>
      </c>
      <c r="F60" s="322">
        <v>93.0314619751754</v>
      </c>
      <c r="G60" s="325">
        <v>26.909751458214537</v>
      </c>
      <c r="H60" s="299"/>
    </row>
    <row r="61" spans="1:8" s="297" customFormat="1" ht="15.75">
      <c r="A61" s="323" t="s">
        <v>739</v>
      </c>
      <c r="B61" s="323"/>
      <c r="C61" s="324">
        <v>19128</v>
      </c>
      <c r="D61" s="324">
        <v>23232</v>
      </c>
      <c r="E61" s="324">
        <v>17521</v>
      </c>
      <c r="F61" s="322">
        <v>91.5987034713509</v>
      </c>
      <c r="G61" s="325">
        <v>0.07119991339463762</v>
      </c>
      <c r="H61" s="299"/>
    </row>
    <row r="62" spans="1:8" s="297" customFormat="1" ht="15.75">
      <c r="A62" s="323" t="s">
        <v>740</v>
      </c>
      <c r="B62" s="323"/>
      <c r="C62" s="324">
        <v>125842</v>
      </c>
      <c r="D62" s="324">
        <v>126117</v>
      </c>
      <c r="E62" s="324">
        <v>95917</v>
      </c>
      <c r="F62" s="322">
        <v>76.22018086171548</v>
      </c>
      <c r="G62" s="326">
        <v>0.3897769586823501</v>
      </c>
      <c r="H62" s="299"/>
    </row>
    <row r="63" spans="1:8" s="297" customFormat="1" ht="15.75">
      <c r="A63" s="327" t="s">
        <v>741</v>
      </c>
      <c r="B63" s="328"/>
      <c r="C63" s="329">
        <v>2626470</v>
      </c>
      <c r="D63" s="329">
        <v>2572155</v>
      </c>
      <c r="E63" s="330">
        <v>2311775</v>
      </c>
      <c r="F63" s="326">
        <v>88.0183287835003</v>
      </c>
      <c r="G63" s="331">
        <v>9.394337069110689</v>
      </c>
      <c r="H63" s="299"/>
    </row>
    <row r="64" spans="1:8" s="297" customFormat="1" ht="15.75">
      <c r="A64" s="332" t="s">
        <v>742</v>
      </c>
      <c r="B64" s="333"/>
      <c r="C64" s="320"/>
      <c r="D64" s="320"/>
      <c r="E64" s="333"/>
      <c r="F64" s="322"/>
      <c r="G64" s="334"/>
      <c r="H64" s="299"/>
    </row>
    <row r="65" spans="1:8" s="297" customFormat="1" ht="15.75">
      <c r="A65" s="323" t="s">
        <v>743</v>
      </c>
      <c r="B65" s="323"/>
      <c r="C65" s="324">
        <v>1753130</v>
      </c>
      <c r="D65" s="324">
        <v>10966267</v>
      </c>
      <c r="E65" s="324">
        <v>7447215</v>
      </c>
      <c r="F65" s="322">
        <v>424.79536600252123</v>
      </c>
      <c r="G65" s="322">
        <v>30.26317350786178</v>
      </c>
      <c r="H65" s="299"/>
    </row>
    <row r="66" spans="1:8" s="297" customFormat="1" ht="15.75">
      <c r="A66" s="323" t="s">
        <v>744</v>
      </c>
      <c r="B66" s="323"/>
      <c r="C66" s="324"/>
      <c r="D66" s="324"/>
      <c r="E66" s="324"/>
      <c r="F66" s="322"/>
      <c r="G66" s="322"/>
      <c r="H66" s="299"/>
    </row>
    <row r="67" spans="1:8" s="297" customFormat="1" ht="16.5">
      <c r="A67" s="335" t="s">
        <v>745</v>
      </c>
      <c r="B67" s="335"/>
      <c r="C67" s="336">
        <v>19605554</v>
      </c>
      <c r="D67" s="336">
        <v>30306860</v>
      </c>
      <c r="E67" s="336">
        <v>24608176</v>
      </c>
      <c r="F67" s="337">
        <v>125.51635113192926</v>
      </c>
      <c r="G67" s="338">
        <v>100</v>
      </c>
      <c r="H67" s="299"/>
    </row>
    <row r="68" spans="1:8" s="297" customFormat="1" ht="15.75">
      <c r="A68" s="308"/>
      <c r="B68" s="308"/>
      <c r="C68" s="308"/>
      <c r="D68" s="308"/>
      <c r="E68" s="308"/>
      <c r="F68" s="308"/>
      <c r="G68" s="309"/>
      <c r="H68" s="299"/>
    </row>
    <row r="69" spans="1:8" s="297" customFormat="1" ht="15.75">
      <c r="A69" s="308"/>
      <c r="B69" s="308" t="s">
        <v>746</v>
      </c>
      <c r="C69" s="308"/>
      <c r="D69" s="308"/>
      <c r="E69" s="308"/>
      <c r="F69" s="308"/>
      <c r="G69" s="309"/>
      <c r="H69" s="299"/>
    </row>
    <row r="70" spans="1:8" s="297" customFormat="1" ht="15.75">
      <c r="A70" s="308" t="s">
        <v>747</v>
      </c>
      <c r="B70" s="308"/>
      <c r="C70" s="308"/>
      <c r="D70" s="308"/>
      <c r="E70" s="308"/>
      <c r="F70" s="308"/>
      <c r="G70" s="309"/>
      <c r="H70" s="299"/>
    </row>
    <row r="71" spans="1:8" s="297" customFormat="1" ht="15.75">
      <c r="A71" s="308"/>
      <c r="B71" s="308" t="s">
        <v>16</v>
      </c>
      <c r="C71" s="308"/>
      <c r="D71" s="308"/>
      <c r="E71" s="308"/>
      <c r="F71" s="308"/>
      <c r="G71" s="309"/>
      <c r="H71" s="299"/>
    </row>
    <row r="72" spans="1:8" s="297" customFormat="1" ht="15.75">
      <c r="A72" s="308"/>
      <c r="B72" s="308" t="s">
        <v>17</v>
      </c>
      <c r="C72" s="308"/>
      <c r="D72" s="308"/>
      <c r="E72" s="308"/>
      <c r="F72" s="308"/>
      <c r="G72" s="309"/>
      <c r="H72" s="299"/>
    </row>
    <row r="73" spans="1:8" s="297" customFormat="1" ht="15.75" customHeight="1">
      <c r="A73" s="308" t="s">
        <v>18</v>
      </c>
      <c r="B73" s="308"/>
      <c r="C73" s="308"/>
      <c r="D73" s="308"/>
      <c r="E73" s="308"/>
      <c r="F73" s="308"/>
      <c r="G73" s="309"/>
      <c r="H73" s="299"/>
    </row>
    <row r="74" spans="1:8" s="297" customFormat="1" ht="15.75">
      <c r="A74" s="308"/>
      <c r="B74" s="308" t="s">
        <v>748</v>
      </c>
      <c r="C74" s="308"/>
      <c r="D74" s="308"/>
      <c r="E74" s="308"/>
      <c r="F74" s="308"/>
      <c r="G74" s="309"/>
      <c r="H74" s="299"/>
    </row>
    <row r="75" spans="1:8" s="297" customFormat="1" ht="15.75">
      <c r="A75" s="308" t="s">
        <v>749</v>
      </c>
      <c r="B75" s="308"/>
      <c r="C75" s="308"/>
      <c r="D75" s="308"/>
      <c r="E75" s="308"/>
      <c r="F75" s="308"/>
      <c r="G75" s="309"/>
      <c r="H75" s="299"/>
    </row>
    <row r="76" spans="1:8" s="297" customFormat="1" ht="15.75">
      <c r="A76" s="308"/>
      <c r="B76" s="308" t="s">
        <v>750</v>
      </c>
      <c r="C76" s="308"/>
      <c r="D76" s="308"/>
      <c r="E76" s="308"/>
      <c r="F76" s="308"/>
      <c r="G76" s="309"/>
      <c r="H76" s="299"/>
    </row>
    <row r="77" spans="1:8" s="297" customFormat="1" ht="15.75">
      <c r="A77" s="308"/>
      <c r="B77" s="308" t="s">
        <v>751</v>
      </c>
      <c r="C77" s="308"/>
      <c r="D77" s="308"/>
      <c r="E77" s="308"/>
      <c r="F77" s="308"/>
      <c r="G77" s="309"/>
      <c r="H77" s="299"/>
    </row>
    <row r="78" spans="1:8" ht="15.75">
      <c r="A78" s="308"/>
      <c r="B78" s="308"/>
      <c r="C78" s="308"/>
      <c r="D78" s="308"/>
      <c r="E78" s="308"/>
      <c r="F78" s="308"/>
      <c r="G78" s="309"/>
      <c r="H78" s="299"/>
    </row>
    <row r="79" spans="1:8" ht="16.5">
      <c r="A79" s="300"/>
      <c r="B79" s="303" t="s">
        <v>752</v>
      </c>
      <c r="C79" s="300"/>
      <c r="D79" s="300"/>
      <c r="E79" s="300"/>
      <c r="F79" s="300"/>
      <c r="G79" s="312"/>
      <c r="H79" s="299"/>
    </row>
    <row r="80" spans="1:8" ht="15.75">
      <c r="A80" s="299"/>
      <c r="B80" s="299"/>
      <c r="C80" s="299"/>
      <c r="D80" s="299"/>
      <c r="E80" s="299"/>
      <c r="F80" s="299"/>
      <c r="G80" s="299"/>
      <c r="H80" s="299"/>
    </row>
    <row r="81" spans="1:8" ht="15.75">
      <c r="A81" s="300"/>
      <c r="B81" s="339" t="s">
        <v>753</v>
      </c>
      <c r="C81" s="300"/>
      <c r="D81" s="300"/>
      <c r="E81" s="300"/>
      <c r="F81" s="300"/>
      <c r="G81" s="312"/>
      <c r="H81" s="299"/>
    </row>
    <row r="82" spans="1:8" ht="15.75">
      <c r="A82" s="308"/>
      <c r="B82" s="340"/>
      <c r="C82" s="308"/>
      <c r="D82" s="308"/>
      <c r="E82" s="308"/>
      <c r="F82" s="308"/>
      <c r="G82" s="309"/>
      <c r="H82" s="299"/>
    </row>
    <row r="83" spans="1:8" ht="15.75">
      <c r="A83" s="300"/>
      <c r="B83" s="300" t="s">
        <v>754</v>
      </c>
      <c r="C83" s="300"/>
      <c r="D83" s="300"/>
      <c r="E83" s="300"/>
      <c r="F83" s="300"/>
      <c r="G83" s="312"/>
      <c r="H83" s="299"/>
    </row>
    <row r="84" spans="1:8" ht="16.5">
      <c r="A84" s="300" t="s">
        <v>755</v>
      </c>
      <c r="B84" s="300"/>
      <c r="C84" s="300"/>
      <c r="D84" s="300"/>
      <c r="E84" s="300"/>
      <c r="F84" s="300"/>
      <c r="G84" s="312"/>
      <c r="H84" s="299"/>
    </row>
    <row r="85" spans="1:8" ht="15.75">
      <c r="A85" s="300" t="s">
        <v>756</v>
      </c>
      <c r="B85" s="300"/>
      <c r="C85" s="300"/>
      <c r="D85" s="300"/>
      <c r="E85" s="300"/>
      <c r="F85" s="300"/>
      <c r="G85" s="312"/>
      <c r="H85" s="299"/>
    </row>
    <row r="86" spans="1:8" ht="15.75">
      <c r="A86" s="300"/>
      <c r="B86" s="300" t="s">
        <v>757</v>
      </c>
      <c r="C86" s="300"/>
      <c r="D86" s="300"/>
      <c r="E86" s="310">
        <v>4143</v>
      </c>
      <c r="F86" s="300" t="s">
        <v>20</v>
      </c>
      <c r="G86" s="312"/>
      <c r="H86" s="299"/>
    </row>
    <row r="87" spans="1:8" ht="15.75">
      <c r="A87" s="300" t="s">
        <v>19</v>
      </c>
      <c r="B87" s="300"/>
      <c r="C87" s="300"/>
      <c r="D87" s="300"/>
      <c r="E87" s="310"/>
      <c r="F87" s="300"/>
      <c r="G87" s="312"/>
      <c r="H87" s="299"/>
    </row>
    <row r="88" spans="1:8" ht="15.75">
      <c r="A88" s="300"/>
      <c r="B88" s="300" t="s">
        <v>759</v>
      </c>
      <c r="C88" s="300"/>
      <c r="D88" s="300"/>
      <c r="E88" s="310">
        <v>259344</v>
      </c>
      <c r="F88" s="341" t="s">
        <v>758</v>
      </c>
      <c r="G88" s="312"/>
      <c r="H88" s="299"/>
    </row>
    <row r="89" spans="1:8" ht="15.75">
      <c r="A89" s="300"/>
      <c r="B89" s="300" t="s">
        <v>61</v>
      </c>
      <c r="C89" s="300"/>
      <c r="D89" s="300"/>
      <c r="E89" s="310"/>
      <c r="F89" s="341">
        <v>10364</v>
      </c>
      <c r="G89" s="342" t="s">
        <v>758</v>
      </c>
      <c r="H89" s="299"/>
    </row>
    <row r="90" spans="1:8" ht="15.75">
      <c r="A90" s="300"/>
      <c r="B90" s="300" t="s">
        <v>60</v>
      </c>
      <c r="C90" s="300"/>
      <c r="D90" s="300"/>
      <c r="E90" s="310"/>
      <c r="F90" s="341">
        <v>176113</v>
      </c>
      <c r="G90" s="307" t="s">
        <v>758</v>
      </c>
      <c r="H90" s="299"/>
    </row>
    <row r="91" spans="1:8" ht="15.75">
      <c r="A91" s="300"/>
      <c r="B91" s="300" t="s">
        <v>62</v>
      </c>
      <c r="C91" s="300"/>
      <c r="D91" s="300"/>
      <c r="E91" s="310"/>
      <c r="F91" s="341">
        <v>72867</v>
      </c>
      <c r="G91" s="307" t="s">
        <v>758</v>
      </c>
      <c r="H91" s="299"/>
    </row>
    <row r="92" spans="1:8" ht="15.75">
      <c r="A92" s="300"/>
      <c r="B92" s="300" t="s">
        <v>63</v>
      </c>
      <c r="C92" s="300"/>
      <c r="D92" s="300"/>
      <c r="E92" s="310"/>
      <c r="F92" s="341"/>
      <c r="G92" s="312"/>
      <c r="H92" s="299"/>
    </row>
    <row r="93" spans="1:8" ht="15.75">
      <c r="A93" s="300"/>
      <c r="B93" s="300" t="s">
        <v>760</v>
      </c>
      <c r="C93" s="300"/>
      <c r="D93" s="300"/>
      <c r="E93" s="310">
        <v>305844</v>
      </c>
      <c r="F93" s="341" t="s">
        <v>758</v>
      </c>
      <c r="G93" s="312"/>
      <c r="H93" s="299"/>
    </row>
    <row r="94" spans="1:8" ht="15.75">
      <c r="A94" s="300"/>
      <c r="B94" s="300" t="s">
        <v>25</v>
      </c>
      <c r="C94" s="300"/>
      <c r="D94" s="300"/>
      <c r="E94" s="310">
        <v>558803</v>
      </c>
      <c r="F94" s="310" t="s">
        <v>758</v>
      </c>
      <c r="G94" s="312"/>
      <c r="H94" s="299"/>
    </row>
    <row r="95" spans="1:8" ht="15.75">
      <c r="A95" s="300"/>
      <c r="B95" s="300" t="s">
        <v>22</v>
      </c>
      <c r="C95" s="300"/>
      <c r="D95" s="300"/>
      <c r="E95" s="310"/>
      <c r="F95" s="310" t="s">
        <v>758</v>
      </c>
      <c r="G95" s="312"/>
      <c r="H95" s="299"/>
    </row>
    <row r="96" spans="1:8" ht="15.75">
      <c r="A96" s="300" t="s">
        <v>21</v>
      </c>
      <c r="B96" s="300"/>
      <c r="C96" s="300"/>
      <c r="D96" s="300"/>
      <c r="E96" s="310">
        <v>89952</v>
      </c>
      <c r="F96" s="310" t="s">
        <v>758</v>
      </c>
      <c r="G96" s="312"/>
      <c r="H96" s="299"/>
    </row>
    <row r="97" spans="1:8" ht="15.75">
      <c r="A97" s="300"/>
      <c r="B97" s="300" t="s">
        <v>761</v>
      </c>
      <c r="C97" s="300"/>
      <c r="D97" s="300"/>
      <c r="E97" s="306">
        <v>26741</v>
      </c>
      <c r="F97" s="310" t="s">
        <v>23</v>
      </c>
      <c r="G97" s="312"/>
      <c r="H97" s="299"/>
    </row>
    <row r="98" spans="1:8" ht="15.75">
      <c r="A98" s="300" t="s">
        <v>24</v>
      </c>
      <c r="B98" s="300"/>
      <c r="C98" s="300"/>
      <c r="D98" s="300"/>
      <c r="E98" s="306"/>
      <c r="F98" s="310"/>
      <c r="G98" s="312"/>
      <c r="H98" s="299"/>
    </row>
    <row r="99" spans="1:8" ht="15.75">
      <c r="A99" s="300" t="s">
        <v>762</v>
      </c>
      <c r="B99" s="300"/>
      <c r="C99" s="300"/>
      <c r="D99" s="300"/>
      <c r="E99" s="300"/>
      <c r="F99" s="300"/>
      <c r="G99" s="312"/>
      <c r="H99" s="299"/>
    </row>
    <row r="100" spans="1:8" ht="16.5">
      <c r="A100" s="300" t="s">
        <v>763</v>
      </c>
      <c r="B100" s="300"/>
      <c r="C100" s="300"/>
      <c r="D100" s="300"/>
      <c r="E100" s="310"/>
      <c r="F100" s="300"/>
      <c r="G100" s="312"/>
      <c r="H100" s="299"/>
    </row>
    <row r="101" spans="1:8" ht="15.75">
      <c r="A101" s="300"/>
      <c r="B101" s="300"/>
      <c r="C101" s="300"/>
      <c r="D101" s="300"/>
      <c r="E101" s="310"/>
      <c r="F101" s="300"/>
      <c r="G101" s="312"/>
      <c r="H101" s="299"/>
    </row>
    <row r="102" spans="1:8" ht="15.75">
      <c r="A102" s="300"/>
      <c r="B102" s="300" t="s">
        <v>764</v>
      </c>
      <c r="C102" s="300"/>
      <c r="D102" s="300"/>
      <c r="E102" s="300"/>
      <c r="F102" s="300"/>
      <c r="G102" s="312"/>
      <c r="H102" s="299"/>
    </row>
    <row r="103" spans="1:8" ht="16.5">
      <c r="A103" s="300" t="s">
        <v>765</v>
      </c>
      <c r="B103" s="300"/>
      <c r="C103" s="300"/>
      <c r="D103" s="300"/>
      <c r="E103" s="300"/>
      <c r="F103" s="300"/>
      <c r="G103" s="312"/>
      <c r="H103" s="299"/>
    </row>
    <row r="104" spans="1:8" ht="15.75">
      <c r="A104" s="300"/>
      <c r="B104" s="300" t="s">
        <v>757</v>
      </c>
      <c r="C104" s="300"/>
      <c r="D104" s="300"/>
      <c r="E104" s="300"/>
      <c r="F104" s="300">
        <v>4143</v>
      </c>
      <c r="G104" s="307" t="s">
        <v>758</v>
      </c>
      <c r="H104" s="299"/>
    </row>
    <row r="105" spans="1:8" ht="15.75">
      <c r="A105" s="300"/>
      <c r="B105" s="300" t="s">
        <v>26</v>
      </c>
      <c r="C105" s="300"/>
      <c r="D105" s="300"/>
      <c r="E105" s="300"/>
      <c r="F105" s="310">
        <v>6370242</v>
      </c>
      <c r="G105" s="300" t="s">
        <v>758</v>
      </c>
      <c r="H105" s="299"/>
    </row>
    <row r="106" spans="1:8" ht="15.75">
      <c r="A106" s="300"/>
      <c r="B106" s="300" t="s">
        <v>27</v>
      </c>
      <c r="C106" s="300"/>
      <c r="D106" s="300"/>
      <c r="E106" s="300"/>
      <c r="F106" s="310">
        <v>565185</v>
      </c>
      <c r="G106" s="300" t="s">
        <v>758</v>
      </c>
      <c r="H106" s="299"/>
    </row>
    <row r="107" spans="1:8" ht="15.75">
      <c r="A107" s="300"/>
      <c r="B107" s="300" t="s">
        <v>766</v>
      </c>
      <c r="C107" s="300"/>
      <c r="D107" s="300"/>
      <c r="E107" s="300"/>
      <c r="F107" s="310">
        <v>116123</v>
      </c>
      <c r="G107" s="300" t="s">
        <v>758</v>
      </c>
      <c r="H107" s="299"/>
    </row>
    <row r="108" spans="1:8" ht="15.75">
      <c r="A108" s="300"/>
      <c r="B108" s="300" t="s">
        <v>767</v>
      </c>
      <c r="C108" s="300"/>
      <c r="D108" s="300"/>
      <c r="E108" s="300"/>
      <c r="F108" s="310">
        <v>0</v>
      </c>
      <c r="G108" s="300" t="s">
        <v>758</v>
      </c>
      <c r="H108" s="299"/>
    </row>
    <row r="109" spans="1:8" ht="15.75">
      <c r="A109" s="300"/>
      <c r="B109" s="300" t="s">
        <v>768</v>
      </c>
      <c r="C109" s="300"/>
      <c r="D109" s="300"/>
      <c r="E109" s="300"/>
      <c r="F109" s="310">
        <v>-89006</v>
      </c>
      <c r="G109" s="300" t="s">
        <v>758</v>
      </c>
      <c r="H109" s="299"/>
    </row>
    <row r="110" spans="1:8" ht="15.75">
      <c r="A110" s="300"/>
      <c r="B110" s="300" t="s">
        <v>769</v>
      </c>
      <c r="C110" s="300"/>
      <c r="D110" s="300"/>
      <c r="E110" s="300"/>
      <c r="F110" s="300"/>
      <c r="G110" s="312"/>
      <c r="H110" s="299"/>
    </row>
    <row r="111" spans="1:8" ht="15.75">
      <c r="A111" s="308" t="s">
        <v>770</v>
      </c>
      <c r="B111" s="308"/>
      <c r="C111" s="308"/>
      <c r="D111" s="308"/>
      <c r="E111" s="308"/>
      <c r="F111" s="306"/>
      <c r="G111" s="309"/>
      <c r="H111" s="299"/>
    </row>
    <row r="112" spans="1:8" ht="15" customHeight="1">
      <c r="A112" s="300"/>
      <c r="B112" s="300" t="s">
        <v>28</v>
      </c>
      <c r="C112" s="300"/>
      <c r="D112" s="300"/>
      <c r="E112" s="300"/>
      <c r="F112" s="343">
        <v>26741.42</v>
      </c>
      <c r="G112" s="300" t="s">
        <v>758</v>
      </c>
      <c r="H112" s="299"/>
    </row>
    <row r="113" spans="1:8" ht="15.75" customHeight="1">
      <c r="A113" s="300"/>
      <c r="B113" s="300"/>
      <c r="C113" s="300"/>
      <c r="D113" s="300"/>
      <c r="E113" s="300"/>
      <c r="F113" s="344"/>
      <c r="G113" s="300"/>
      <c r="H113" s="299"/>
    </row>
    <row r="114" spans="1:8" ht="15.75">
      <c r="A114" s="300"/>
      <c r="B114" s="339" t="s">
        <v>771</v>
      </c>
      <c r="C114" s="300"/>
      <c r="D114" s="300"/>
      <c r="E114" s="300"/>
      <c r="F114" s="300"/>
      <c r="G114" s="300"/>
      <c r="H114" s="299"/>
    </row>
    <row r="115" spans="1:8" ht="15.75">
      <c r="A115" s="300"/>
      <c r="B115" s="339"/>
      <c r="C115" s="300"/>
      <c r="D115" s="300"/>
      <c r="E115" s="300"/>
      <c r="F115" s="300"/>
      <c r="G115" s="300"/>
      <c r="H115" s="299"/>
    </row>
    <row r="116" spans="1:8" ht="15.75" customHeight="1">
      <c r="A116" s="300"/>
      <c r="B116" s="300" t="s">
        <v>772</v>
      </c>
      <c r="C116" s="300"/>
      <c r="D116" s="300"/>
      <c r="E116" s="300"/>
      <c r="F116" s="300"/>
      <c r="G116" s="300"/>
      <c r="H116" s="299"/>
    </row>
    <row r="117" spans="1:8" ht="15.75" customHeight="1">
      <c r="A117" s="300" t="s">
        <v>773</v>
      </c>
      <c r="B117" s="300"/>
      <c r="C117" s="300"/>
      <c r="D117" s="300"/>
      <c r="E117" s="300"/>
      <c r="F117" s="300"/>
      <c r="G117" s="300"/>
      <c r="H117" s="299"/>
    </row>
    <row r="118" spans="1:8" ht="15.75" customHeight="1">
      <c r="A118" s="308"/>
      <c r="B118" s="308"/>
      <c r="C118" s="308"/>
      <c r="D118" s="308"/>
      <c r="E118" s="308"/>
      <c r="F118" s="308"/>
      <c r="G118" s="308"/>
      <c r="H118" s="299"/>
    </row>
    <row r="119" spans="1:8" ht="18" customHeight="1">
      <c r="A119" s="313" t="s">
        <v>732</v>
      </c>
      <c r="B119" s="345"/>
      <c r="C119" s="411" t="s">
        <v>733</v>
      </c>
      <c r="D119" s="411" t="s">
        <v>15</v>
      </c>
      <c r="E119" s="411" t="s">
        <v>734</v>
      </c>
      <c r="F119" s="411" t="s">
        <v>735</v>
      </c>
      <c r="G119" s="411" t="s">
        <v>736</v>
      </c>
      <c r="H119" s="299"/>
    </row>
    <row r="120" spans="1:8" ht="16.5" customHeight="1">
      <c r="A120" s="316"/>
      <c r="B120" s="317"/>
      <c r="C120" s="412"/>
      <c r="D120" s="412"/>
      <c r="E120" s="412"/>
      <c r="F120" s="412"/>
      <c r="G120" s="412"/>
      <c r="H120" s="299"/>
    </row>
    <row r="121" spans="1:8" ht="15.75" customHeight="1" thickBot="1">
      <c r="A121" s="318"/>
      <c r="B121" s="319"/>
      <c r="C121" s="413"/>
      <c r="D121" s="413"/>
      <c r="E121" s="413"/>
      <c r="F121" s="413"/>
      <c r="G121" s="413"/>
      <c r="H121" s="299"/>
    </row>
    <row r="122" spans="1:8" ht="15.75" customHeight="1" thickTop="1">
      <c r="A122" s="346" t="s">
        <v>774</v>
      </c>
      <c r="B122" s="347"/>
      <c r="C122" s="348">
        <v>882083</v>
      </c>
      <c r="D122" s="348">
        <v>827232</v>
      </c>
      <c r="E122" s="348">
        <v>821095</v>
      </c>
      <c r="F122" s="349">
        <v>93.08591141649936</v>
      </c>
      <c r="G122" s="350">
        <v>11.78601823219559</v>
      </c>
      <c r="H122" s="299"/>
    </row>
    <row r="123" spans="1:8" ht="20.25" customHeight="1">
      <c r="A123" s="351" t="s">
        <v>775</v>
      </c>
      <c r="B123" s="352"/>
      <c r="C123" s="353">
        <v>49566</v>
      </c>
      <c r="D123" s="353">
        <v>746421</v>
      </c>
      <c r="E123" s="353">
        <v>328020</v>
      </c>
      <c r="F123" s="349">
        <v>661.7842876165114</v>
      </c>
      <c r="G123" s="350">
        <v>4.708407310390147</v>
      </c>
      <c r="H123" s="299"/>
    </row>
    <row r="124" spans="1:8" ht="15.75">
      <c r="A124" s="354" t="s">
        <v>776</v>
      </c>
      <c r="B124" s="352"/>
      <c r="C124" s="353">
        <v>4570437</v>
      </c>
      <c r="D124" s="353">
        <v>5526817</v>
      </c>
      <c r="E124" s="353">
        <v>5285132</v>
      </c>
      <c r="F124" s="349">
        <v>115.63734496285585</v>
      </c>
      <c r="G124" s="355">
        <v>75.86291733789676</v>
      </c>
      <c r="H124" s="299"/>
    </row>
    <row r="125" spans="1:8" ht="15.75">
      <c r="A125" s="354" t="s">
        <v>777</v>
      </c>
      <c r="B125" s="352"/>
      <c r="C125" s="353">
        <v>145066</v>
      </c>
      <c r="D125" s="353">
        <v>150274</v>
      </c>
      <c r="E125" s="353">
        <v>149907</v>
      </c>
      <c r="F125" s="349">
        <v>103.33710173300427</v>
      </c>
      <c r="G125" s="355">
        <v>2.1517688393349665</v>
      </c>
      <c r="H125" s="299"/>
    </row>
    <row r="126" spans="1:8" ht="15.75">
      <c r="A126" s="356" t="s">
        <v>778</v>
      </c>
      <c r="B126" s="357"/>
      <c r="C126" s="353">
        <v>167631</v>
      </c>
      <c r="D126" s="353">
        <v>445194</v>
      </c>
      <c r="E126" s="353">
        <v>100140</v>
      </c>
      <c r="F126" s="349">
        <v>59.738353884424725</v>
      </c>
      <c r="G126" s="355">
        <v>1.4374120726250512</v>
      </c>
      <c r="H126" s="299"/>
    </row>
    <row r="127" spans="1:8" ht="15.75">
      <c r="A127" s="354" t="s">
        <v>779</v>
      </c>
      <c r="B127" s="352"/>
      <c r="C127" s="353">
        <v>289436</v>
      </c>
      <c r="D127" s="353">
        <v>287619</v>
      </c>
      <c r="E127" s="353">
        <v>267989</v>
      </c>
      <c r="F127" s="349">
        <v>92.59007172570102</v>
      </c>
      <c r="G127" s="355">
        <v>3.846720830144946</v>
      </c>
      <c r="H127" s="299"/>
    </row>
    <row r="128" spans="1:8" s="297" customFormat="1" ht="15.75" customHeight="1">
      <c r="A128" s="358" t="s">
        <v>780</v>
      </c>
      <c r="B128" s="359"/>
      <c r="C128" s="360">
        <v>9451</v>
      </c>
      <c r="D128" s="360">
        <v>14019</v>
      </c>
      <c r="E128" s="360">
        <v>14404</v>
      </c>
      <c r="F128" s="349">
        <v>152.40715268225586</v>
      </c>
      <c r="G128" s="361">
        <v>0.20675537741253483</v>
      </c>
      <c r="H128" s="299"/>
    </row>
    <row r="129" spans="1:8" s="297" customFormat="1" ht="15.75">
      <c r="A129" s="362" t="s">
        <v>781</v>
      </c>
      <c r="B129" s="359"/>
      <c r="C129" s="360"/>
      <c r="D129" s="360"/>
      <c r="E129" s="360"/>
      <c r="F129" s="349"/>
      <c r="G129" s="361"/>
      <c r="H129" s="299"/>
    </row>
    <row r="130" spans="1:8" s="297" customFormat="1" ht="16.5">
      <c r="A130" s="363" t="s">
        <v>782</v>
      </c>
      <c r="B130" s="364"/>
      <c r="C130" s="365">
        <v>6113670</v>
      </c>
      <c r="D130" s="365">
        <v>7997576</v>
      </c>
      <c r="E130" s="365">
        <v>6966687</v>
      </c>
      <c r="F130" s="366">
        <v>113.95261765846047</v>
      </c>
      <c r="G130" s="367">
        <v>100</v>
      </c>
      <c r="H130" s="299"/>
    </row>
    <row r="131" spans="1:8" ht="16.5">
      <c r="A131" s="300"/>
      <c r="B131" s="368"/>
      <c r="C131" s="369"/>
      <c r="D131" s="369"/>
      <c r="E131" s="369"/>
      <c r="F131" s="369"/>
      <c r="G131" s="369"/>
      <c r="H131" s="299"/>
    </row>
    <row r="132" spans="1:8" ht="15.75">
      <c r="A132" s="300"/>
      <c r="B132" s="369" t="s">
        <v>783</v>
      </c>
      <c r="C132" s="369"/>
      <c r="D132" s="369"/>
      <c r="E132" s="369"/>
      <c r="F132" s="369"/>
      <c r="G132" s="300"/>
      <c r="H132" s="299"/>
    </row>
    <row r="133" spans="1:8" ht="15.75">
      <c r="A133" s="300" t="s">
        <v>784</v>
      </c>
      <c r="B133" s="369"/>
      <c r="C133" s="369"/>
      <c r="D133" s="369"/>
      <c r="E133" s="369"/>
      <c r="F133" s="369"/>
      <c r="G133" s="300"/>
      <c r="H133" s="299"/>
    </row>
    <row r="134" spans="1:8" ht="15.75">
      <c r="A134" s="300" t="s">
        <v>785</v>
      </c>
      <c r="B134" s="369"/>
      <c r="C134" s="369"/>
      <c r="D134" s="369"/>
      <c r="E134" s="369"/>
      <c r="F134" s="369"/>
      <c r="G134" s="300"/>
      <c r="H134" s="299"/>
    </row>
    <row r="135" spans="1:8" ht="15.75">
      <c r="A135" s="300"/>
      <c r="B135" s="369" t="s">
        <v>823</v>
      </c>
      <c r="C135" s="369"/>
      <c r="D135" s="369"/>
      <c r="E135" s="369"/>
      <c r="F135" s="369"/>
      <c r="G135" s="300"/>
      <c r="H135" s="299"/>
    </row>
    <row r="136" spans="1:8" ht="15.75">
      <c r="A136" s="300" t="s">
        <v>824</v>
      </c>
      <c r="B136" s="369"/>
      <c r="C136" s="369"/>
      <c r="D136" s="369"/>
      <c r="E136" s="369"/>
      <c r="F136" s="369"/>
      <c r="G136" s="300"/>
      <c r="H136" s="299"/>
    </row>
    <row r="137" spans="1:8" ht="15.75">
      <c r="A137" s="308" t="s">
        <v>825</v>
      </c>
      <c r="B137" s="308"/>
      <c r="C137" s="308"/>
      <c r="D137" s="308"/>
      <c r="E137" s="308"/>
      <c r="F137" s="308"/>
      <c r="G137" s="308"/>
      <c r="H137" s="299"/>
    </row>
    <row r="138" spans="1:8" ht="15.75">
      <c r="A138" s="308" t="s">
        <v>826</v>
      </c>
      <c r="B138" s="308"/>
      <c r="C138" s="308"/>
      <c r="D138" s="308"/>
      <c r="E138" s="308"/>
      <c r="F138" s="308"/>
      <c r="G138" s="308"/>
      <c r="H138" s="299"/>
    </row>
    <row r="139" spans="1:8" ht="15.75">
      <c r="A139" s="308" t="s">
        <v>827</v>
      </c>
      <c r="B139" s="308"/>
      <c r="C139" s="308"/>
      <c r="D139" s="308"/>
      <c r="E139" s="308"/>
      <c r="F139" s="308"/>
      <c r="G139" s="308"/>
      <c r="H139" s="299"/>
    </row>
    <row r="140" spans="1:8" ht="15.75">
      <c r="A140" s="308"/>
      <c r="B140" s="308"/>
      <c r="C140" s="308"/>
      <c r="D140" s="308"/>
      <c r="E140" s="308"/>
      <c r="F140" s="308"/>
      <c r="G140" s="308"/>
      <c r="H140" s="299"/>
    </row>
    <row r="141" spans="1:8" ht="16.5">
      <c r="A141" s="308"/>
      <c r="B141" s="368" t="s">
        <v>786</v>
      </c>
      <c r="C141" s="370"/>
      <c r="D141" s="370"/>
      <c r="E141" s="370"/>
      <c r="F141" s="370"/>
      <c r="G141" s="308"/>
      <c r="H141" s="299"/>
    </row>
    <row r="142" spans="1:8" ht="15.75">
      <c r="A142" s="308"/>
      <c r="B142" s="370"/>
      <c r="C142" s="370"/>
      <c r="D142" s="370"/>
      <c r="E142" s="370"/>
      <c r="F142" s="370"/>
      <c r="G142" s="308"/>
      <c r="H142" s="299"/>
    </row>
    <row r="143" spans="1:8" ht="15.75">
      <c r="A143" s="300"/>
      <c r="B143" s="369" t="s">
        <v>787</v>
      </c>
      <c r="C143" s="369"/>
      <c r="D143" s="369"/>
      <c r="E143" s="369"/>
      <c r="F143" s="369"/>
      <c r="G143" s="300"/>
      <c r="H143" s="299"/>
    </row>
    <row r="144" spans="1:8" ht="16.5">
      <c r="A144" s="300" t="s">
        <v>66</v>
      </c>
      <c r="B144" s="369"/>
      <c r="C144" s="369"/>
      <c r="D144" s="369"/>
      <c r="E144" s="369"/>
      <c r="F144" s="369"/>
      <c r="G144" s="300"/>
      <c r="H144" s="299"/>
    </row>
    <row r="145" spans="1:8" ht="15.75">
      <c r="A145" s="300"/>
      <c r="B145" s="369" t="s">
        <v>788</v>
      </c>
      <c r="C145" s="369"/>
      <c r="D145" s="369"/>
      <c r="E145" s="369"/>
      <c r="F145" s="369"/>
      <c r="G145" s="300"/>
      <c r="H145" s="299"/>
    </row>
    <row r="146" spans="1:8" ht="15.75">
      <c r="A146" s="300" t="s">
        <v>789</v>
      </c>
      <c r="B146" s="369"/>
      <c r="C146" s="369"/>
      <c r="D146" s="369"/>
      <c r="E146" s="369"/>
      <c r="F146" s="369"/>
      <c r="G146" s="300"/>
      <c r="H146" s="299"/>
    </row>
    <row r="147" spans="1:8" ht="15.75">
      <c r="A147" s="300"/>
      <c r="B147" s="369" t="s">
        <v>29</v>
      </c>
      <c r="C147" s="369"/>
      <c r="D147" s="369"/>
      <c r="E147" s="369"/>
      <c r="F147" s="369"/>
      <c r="G147" s="300"/>
      <c r="H147" s="299"/>
    </row>
    <row r="148" spans="1:8" ht="15.75">
      <c r="A148" s="300" t="s">
        <v>30</v>
      </c>
      <c r="B148" s="369"/>
      <c r="C148" s="369"/>
      <c r="D148" s="369"/>
      <c r="E148" s="369"/>
      <c r="F148" s="369"/>
      <c r="G148" s="300"/>
      <c r="H148" s="299"/>
    </row>
    <row r="149" spans="1:8" ht="15.75">
      <c r="A149" s="300"/>
      <c r="B149" s="369" t="s">
        <v>31</v>
      </c>
      <c r="C149" s="369"/>
      <c r="D149" s="369"/>
      <c r="E149" s="369"/>
      <c r="F149" s="369"/>
      <c r="G149" s="300"/>
      <c r="H149" s="299"/>
    </row>
    <row r="150" spans="1:8" ht="15.75">
      <c r="A150" s="300" t="s">
        <v>822</v>
      </c>
      <c r="B150" s="369"/>
      <c r="C150" s="369"/>
      <c r="D150" s="369"/>
      <c r="E150" s="369"/>
      <c r="F150" s="369"/>
      <c r="G150" s="300"/>
      <c r="H150" s="299"/>
    </row>
    <row r="151" spans="1:8" ht="15.75">
      <c r="A151" s="300"/>
      <c r="B151" s="369" t="s">
        <v>32</v>
      </c>
      <c r="C151" s="369"/>
      <c r="D151" s="369"/>
      <c r="E151" s="369"/>
      <c r="F151" s="369"/>
      <c r="G151" s="300"/>
      <c r="H151" s="299"/>
    </row>
    <row r="152" spans="1:8" ht="15.75">
      <c r="A152" s="300" t="s">
        <v>33</v>
      </c>
      <c r="B152" s="369"/>
      <c r="C152" s="369"/>
      <c r="D152" s="369"/>
      <c r="E152" s="369"/>
      <c r="F152" s="369"/>
      <c r="G152" s="300"/>
      <c r="H152" s="299"/>
    </row>
    <row r="153" spans="1:8" ht="15.75">
      <c r="A153" s="300"/>
      <c r="B153" s="369"/>
      <c r="C153" s="369"/>
      <c r="D153" s="369"/>
      <c r="E153" s="369"/>
      <c r="F153" s="369"/>
      <c r="G153" s="300"/>
      <c r="H153" s="299"/>
    </row>
    <row r="154" spans="1:8" ht="15.75">
      <c r="A154" s="300"/>
      <c r="B154" s="369" t="s">
        <v>790</v>
      </c>
      <c r="C154" s="369"/>
      <c r="D154" s="369"/>
      <c r="E154" s="369"/>
      <c r="F154" s="369"/>
      <c r="G154" s="300"/>
      <c r="H154" s="299"/>
    </row>
    <row r="155" spans="1:8" ht="15.75">
      <c r="A155" s="300" t="s">
        <v>34</v>
      </c>
      <c r="B155" s="369"/>
      <c r="C155" s="369"/>
      <c r="D155" s="369"/>
      <c r="E155" s="369"/>
      <c r="F155" s="369"/>
      <c r="G155" s="300"/>
      <c r="H155" s="299"/>
    </row>
    <row r="156" spans="1:8" ht="15.75">
      <c r="A156" s="300"/>
      <c r="B156" s="369" t="s">
        <v>35</v>
      </c>
      <c r="C156" s="369"/>
      <c r="D156" s="371">
        <v>94322</v>
      </c>
      <c r="E156" s="369" t="s">
        <v>0</v>
      </c>
      <c r="F156" s="369"/>
      <c r="G156" s="300"/>
      <c r="H156" s="299"/>
    </row>
    <row r="157" spans="1:8" ht="15.75">
      <c r="A157" s="300"/>
      <c r="B157" s="369" t="s">
        <v>36</v>
      </c>
      <c r="C157" s="369"/>
      <c r="D157" s="371">
        <v>445341</v>
      </c>
      <c r="E157" s="369" t="s">
        <v>828</v>
      </c>
      <c r="F157" s="369"/>
      <c r="G157" s="300"/>
      <c r="H157" s="299"/>
    </row>
    <row r="158" spans="1:8" ht="15.75">
      <c r="A158" s="370" t="s">
        <v>829</v>
      </c>
      <c r="B158" s="370"/>
      <c r="C158" s="370"/>
      <c r="D158" s="372"/>
      <c r="E158" s="370"/>
      <c r="F158" s="370"/>
      <c r="G158" s="370"/>
      <c r="H158" s="299"/>
    </row>
    <row r="159" spans="1:8" ht="15.75">
      <c r="A159" s="370"/>
      <c r="B159" s="370"/>
      <c r="C159" s="370"/>
      <c r="D159" s="372"/>
      <c r="E159" s="370"/>
      <c r="F159" s="370"/>
      <c r="G159" s="370"/>
      <c r="H159" s="299"/>
    </row>
    <row r="160" spans="1:8" ht="16.5">
      <c r="A160" s="300"/>
      <c r="B160" s="368" t="s">
        <v>791</v>
      </c>
      <c r="C160" s="369"/>
      <c r="D160" s="369"/>
      <c r="E160" s="369"/>
      <c r="F160" s="369"/>
      <c r="G160" s="300"/>
      <c r="H160" s="299"/>
    </row>
    <row r="161" spans="1:8" ht="15.75">
      <c r="A161" s="299"/>
      <c r="B161" s="299"/>
      <c r="C161" s="299"/>
      <c r="D161" s="299"/>
      <c r="E161" s="299"/>
      <c r="F161" s="299"/>
      <c r="G161" s="299"/>
      <c r="H161" s="299"/>
    </row>
    <row r="162" spans="1:8" s="297" customFormat="1" ht="15.75">
      <c r="A162" s="300"/>
      <c r="B162" s="373" t="s">
        <v>753</v>
      </c>
      <c r="C162" s="369"/>
      <c r="D162" s="369"/>
      <c r="E162" s="369"/>
      <c r="F162" s="369"/>
      <c r="G162" s="300"/>
      <c r="H162" s="299"/>
    </row>
    <row r="163" spans="1:8" ht="15.75">
      <c r="A163" s="308"/>
      <c r="B163" s="374"/>
      <c r="C163" s="370"/>
      <c r="D163" s="370"/>
      <c r="E163" s="370"/>
      <c r="F163" s="370"/>
      <c r="G163" s="308"/>
      <c r="H163" s="299"/>
    </row>
    <row r="164" spans="1:8" ht="15.75">
      <c r="A164" s="300"/>
      <c r="B164" s="369" t="s">
        <v>792</v>
      </c>
      <c r="C164" s="369"/>
      <c r="D164" s="369"/>
      <c r="E164" s="369"/>
      <c r="F164" s="369"/>
      <c r="G164" s="300"/>
      <c r="H164" s="299"/>
    </row>
    <row r="165" spans="1:8" ht="16.5">
      <c r="A165" s="300" t="s">
        <v>793</v>
      </c>
      <c r="B165" s="369"/>
      <c r="C165" s="369"/>
      <c r="D165" s="369"/>
      <c r="E165" s="369"/>
      <c r="F165" s="369"/>
      <c r="G165" s="300"/>
      <c r="H165" s="299"/>
    </row>
    <row r="166" spans="1:8" ht="15.75">
      <c r="A166" s="369" t="s">
        <v>794</v>
      </c>
      <c r="B166" s="369"/>
      <c r="C166" s="369"/>
      <c r="D166" s="369"/>
      <c r="E166" s="369"/>
      <c r="F166" s="369"/>
      <c r="G166" s="369"/>
      <c r="H166" s="299"/>
    </row>
    <row r="167" spans="1:8" ht="15.75">
      <c r="A167" s="300"/>
      <c r="B167" s="369" t="s">
        <v>795</v>
      </c>
      <c r="C167" s="369"/>
      <c r="D167" s="369"/>
      <c r="E167" s="369"/>
      <c r="F167" s="369"/>
      <c r="G167" s="300"/>
      <c r="H167" s="299"/>
    </row>
    <row r="168" spans="1:8" ht="15.75">
      <c r="A168" s="300"/>
      <c r="B168" s="369" t="s">
        <v>37</v>
      </c>
      <c r="C168" s="369"/>
      <c r="D168" s="369"/>
      <c r="E168" s="369"/>
      <c r="F168" s="369"/>
      <c r="G168" s="300"/>
      <c r="H168" s="299"/>
    </row>
    <row r="169" spans="1:8" ht="15.75">
      <c r="A169" s="300"/>
      <c r="B169" s="369" t="s">
        <v>38</v>
      </c>
      <c r="C169" s="369"/>
      <c r="D169" s="369"/>
      <c r="E169" s="369"/>
      <c r="F169" s="369"/>
      <c r="G169" s="300"/>
      <c r="H169" s="299"/>
    </row>
    <row r="170" spans="1:8" ht="15.75">
      <c r="A170" s="300"/>
      <c r="B170" s="369" t="s">
        <v>39</v>
      </c>
      <c r="C170" s="369"/>
      <c r="D170" s="369"/>
      <c r="E170" s="369"/>
      <c r="F170" s="369"/>
      <c r="G170" s="300"/>
      <c r="H170" s="299"/>
    </row>
    <row r="171" spans="1:8" ht="15.75">
      <c r="A171" s="300"/>
      <c r="B171" s="369" t="s">
        <v>40</v>
      </c>
      <c r="C171" s="369"/>
      <c r="D171" s="369"/>
      <c r="E171" s="369"/>
      <c r="F171" s="369"/>
      <c r="G171" s="300"/>
      <c r="H171" s="299"/>
    </row>
    <row r="172" spans="1:8" ht="15" customHeight="1">
      <c r="A172" s="300"/>
      <c r="B172" s="369" t="s">
        <v>41</v>
      </c>
      <c r="C172" s="369"/>
      <c r="D172" s="369"/>
      <c r="E172" s="369"/>
      <c r="F172" s="369"/>
      <c r="G172" s="300"/>
      <c r="H172" s="299"/>
    </row>
    <row r="173" spans="1:8" ht="15.75" customHeight="1">
      <c r="A173" s="300"/>
      <c r="B173" s="308" t="s">
        <v>796</v>
      </c>
      <c r="C173" s="369"/>
      <c r="D173" s="369"/>
      <c r="E173" s="369"/>
      <c r="F173" s="369"/>
      <c r="G173" s="300"/>
      <c r="H173" s="299"/>
    </row>
    <row r="174" spans="1:8" ht="15.75">
      <c r="A174" s="300"/>
      <c r="B174" s="308" t="s">
        <v>797</v>
      </c>
      <c r="C174" s="369"/>
      <c r="D174" s="369"/>
      <c r="E174" s="369"/>
      <c r="F174" s="369"/>
      <c r="G174" s="300"/>
      <c r="H174" s="299"/>
    </row>
    <row r="175" spans="1:8" ht="15.75">
      <c r="A175" s="300"/>
      <c r="B175" s="369" t="s">
        <v>43</v>
      </c>
      <c r="C175" s="369"/>
      <c r="D175" s="369"/>
      <c r="E175" s="369"/>
      <c r="F175" s="369"/>
      <c r="G175" s="300"/>
      <c r="H175" s="299"/>
    </row>
    <row r="176" spans="1:8" ht="15.75" customHeight="1">
      <c r="A176" s="300" t="s">
        <v>44</v>
      </c>
      <c r="B176" s="369"/>
      <c r="C176" s="369"/>
      <c r="D176" s="369"/>
      <c r="E176" s="369"/>
      <c r="F176" s="369"/>
      <c r="G176" s="300"/>
      <c r="H176" s="299"/>
    </row>
    <row r="177" spans="1:8" ht="15.75" customHeight="1">
      <c r="A177" s="300" t="s">
        <v>45</v>
      </c>
      <c r="B177" s="369"/>
      <c r="C177" s="369"/>
      <c r="D177" s="369"/>
      <c r="E177" s="369"/>
      <c r="F177" s="369"/>
      <c r="G177" s="300"/>
      <c r="H177" s="299"/>
    </row>
    <row r="178" spans="1:8" ht="15.75" customHeight="1">
      <c r="A178" s="300"/>
      <c r="B178" s="369" t="s">
        <v>42</v>
      </c>
      <c r="C178" s="369"/>
      <c r="D178" s="369"/>
      <c r="E178" s="369"/>
      <c r="F178" s="369"/>
      <c r="G178" s="300"/>
      <c r="H178" s="299"/>
    </row>
    <row r="179" spans="1:8" ht="16.5" customHeight="1">
      <c r="A179" s="308"/>
      <c r="B179" s="308"/>
      <c r="C179" s="308"/>
      <c r="D179" s="308"/>
      <c r="E179" s="308"/>
      <c r="F179" s="308"/>
      <c r="G179" s="308"/>
      <c r="H179" s="299"/>
    </row>
    <row r="180" spans="1:8" ht="15.75">
      <c r="A180" s="300"/>
      <c r="B180" s="339" t="s">
        <v>771</v>
      </c>
      <c r="C180" s="300"/>
      <c r="D180" s="312"/>
      <c r="E180" s="312"/>
      <c r="F180" s="312"/>
      <c r="G180" s="300"/>
      <c r="H180" s="299"/>
    </row>
    <row r="181" spans="1:8" ht="17.25" customHeight="1">
      <c r="A181" s="308"/>
      <c r="B181" s="340"/>
      <c r="C181" s="308"/>
      <c r="D181" s="309"/>
      <c r="E181" s="309"/>
      <c r="F181" s="309"/>
      <c r="G181" s="308"/>
      <c r="H181" s="299"/>
    </row>
    <row r="182" spans="1:8" ht="15.75" customHeight="1">
      <c r="A182" s="300"/>
      <c r="B182" s="300" t="s">
        <v>798</v>
      </c>
      <c r="C182" s="300"/>
      <c r="D182" s="312"/>
      <c r="E182" s="312"/>
      <c r="F182" s="312"/>
      <c r="G182" s="300"/>
      <c r="H182" s="299"/>
    </row>
    <row r="183" spans="1:8" ht="15.75">
      <c r="A183" s="300" t="s">
        <v>799</v>
      </c>
      <c r="B183" s="300"/>
      <c r="C183" s="300"/>
      <c r="D183" s="312"/>
      <c r="E183" s="312"/>
      <c r="F183" s="312"/>
      <c r="G183" s="300"/>
      <c r="H183" s="299"/>
    </row>
    <row r="184" spans="1:8" ht="17.25" customHeight="1">
      <c r="A184" s="300"/>
      <c r="B184" s="300" t="s">
        <v>800</v>
      </c>
      <c r="C184" s="300"/>
      <c r="D184" s="312"/>
      <c r="E184" s="312"/>
      <c r="F184" s="312"/>
      <c r="G184" s="300"/>
      <c r="H184" s="299"/>
    </row>
    <row r="185" spans="1:8" ht="18" customHeight="1">
      <c r="A185" s="300"/>
      <c r="B185" s="300" t="s">
        <v>801</v>
      </c>
      <c r="C185" s="300"/>
      <c r="D185" s="312"/>
      <c r="E185" s="312"/>
      <c r="F185" s="312"/>
      <c r="G185" s="300"/>
      <c r="H185" s="299"/>
    </row>
    <row r="186" spans="1:8" ht="15.75">
      <c r="A186" s="300"/>
      <c r="B186" s="300" t="s">
        <v>802</v>
      </c>
      <c r="C186" s="300"/>
      <c r="D186" s="312"/>
      <c r="E186" s="312"/>
      <c r="F186" s="312"/>
      <c r="G186" s="300"/>
      <c r="H186" s="299"/>
    </row>
    <row r="187" spans="1:8" ht="15.75">
      <c r="A187" s="300" t="s">
        <v>803</v>
      </c>
      <c r="B187" s="300"/>
      <c r="C187" s="300"/>
      <c r="D187" s="312"/>
      <c r="E187" s="312"/>
      <c r="F187" s="312"/>
      <c r="G187" s="300"/>
      <c r="H187" s="299"/>
    </row>
    <row r="188" spans="1:8" ht="16.5" customHeight="1">
      <c r="A188" s="300"/>
      <c r="B188" s="300"/>
      <c r="C188" s="300"/>
      <c r="D188" s="312"/>
      <c r="E188" s="312"/>
      <c r="F188" s="312"/>
      <c r="G188" s="300"/>
      <c r="H188" s="299"/>
    </row>
    <row r="189" spans="1:8" ht="15.75">
      <c r="A189" s="313" t="s">
        <v>732</v>
      </c>
      <c r="B189" s="314"/>
      <c r="C189" s="411" t="s">
        <v>733</v>
      </c>
      <c r="D189" s="411" t="s">
        <v>15</v>
      </c>
      <c r="E189" s="411" t="s">
        <v>734</v>
      </c>
      <c r="F189" s="411" t="s">
        <v>735</v>
      </c>
      <c r="G189" s="411" t="s">
        <v>736</v>
      </c>
      <c r="H189" s="299"/>
    </row>
    <row r="190" spans="1:8" ht="15.75">
      <c r="A190" s="316"/>
      <c r="B190" s="317"/>
      <c r="C190" s="412"/>
      <c r="D190" s="412"/>
      <c r="E190" s="412"/>
      <c r="F190" s="412"/>
      <c r="G190" s="412"/>
      <c r="H190" s="299"/>
    </row>
    <row r="191" spans="1:8" ht="16.5" thickBot="1">
      <c r="A191" s="318"/>
      <c r="B191" s="319"/>
      <c r="C191" s="413"/>
      <c r="D191" s="413"/>
      <c r="E191" s="413"/>
      <c r="F191" s="413"/>
      <c r="G191" s="413"/>
      <c r="H191" s="299"/>
    </row>
    <row r="192" spans="1:8" ht="16.5" thickTop="1">
      <c r="A192" s="346" t="s">
        <v>774</v>
      </c>
      <c r="B192" s="347"/>
      <c r="C192" s="348">
        <v>1233748</v>
      </c>
      <c r="D192" s="348">
        <v>1329015</v>
      </c>
      <c r="E192" s="348">
        <v>1180665</v>
      </c>
      <c r="F192" s="375">
        <v>95.697419570285</v>
      </c>
      <c r="G192" s="350">
        <v>7.404467496578617</v>
      </c>
      <c r="H192" s="299"/>
    </row>
    <row r="193" spans="1:8" ht="63">
      <c r="A193" s="351" t="s">
        <v>775</v>
      </c>
      <c r="B193" s="352"/>
      <c r="C193" s="353">
        <v>351811</v>
      </c>
      <c r="D193" s="353">
        <v>191580</v>
      </c>
      <c r="E193" s="353">
        <v>133880</v>
      </c>
      <c r="F193" s="375">
        <v>38.05452359363408</v>
      </c>
      <c r="G193" s="355">
        <v>0.8396201364840536</v>
      </c>
      <c r="H193" s="299"/>
    </row>
    <row r="194" spans="1:8" ht="15.75">
      <c r="A194" s="354" t="s">
        <v>776</v>
      </c>
      <c r="B194" s="352"/>
      <c r="C194" s="353">
        <v>1227147</v>
      </c>
      <c r="D194" s="353">
        <v>1472379</v>
      </c>
      <c r="E194" s="353">
        <v>1424637</v>
      </c>
      <c r="F194" s="375">
        <v>116.09342645991067</v>
      </c>
      <c r="G194" s="355">
        <v>8.934522799374312</v>
      </c>
      <c r="H194" s="299"/>
    </row>
    <row r="195" spans="1:8" ht="15.75">
      <c r="A195" s="354" t="s">
        <v>777</v>
      </c>
      <c r="B195" s="352"/>
      <c r="C195" s="353">
        <v>865877</v>
      </c>
      <c r="D195" s="353">
        <v>815986</v>
      </c>
      <c r="E195" s="353">
        <v>681222</v>
      </c>
      <c r="F195" s="375">
        <v>78.67422278221964</v>
      </c>
      <c r="G195" s="355">
        <v>4.272241623961309</v>
      </c>
      <c r="H195" s="299"/>
    </row>
    <row r="196" spans="1:8" ht="15.75">
      <c r="A196" s="356" t="s">
        <v>778</v>
      </c>
      <c r="B196" s="357"/>
      <c r="C196" s="353">
        <v>784981</v>
      </c>
      <c r="D196" s="353">
        <v>860506</v>
      </c>
      <c r="E196" s="353">
        <v>759083</v>
      </c>
      <c r="F196" s="375">
        <v>96.70081186678404</v>
      </c>
      <c r="G196" s="355">
        <v>4.760542067991671</v>
      </c>
      <c r="H196" s="299"/>
    </row>
    <row r="197" spans="1:8" ht="15.75">
      <c r="A197" s="354" t="s">
        <v>804</v>
      </c>
      <c r="B197" s="376"/>
      <c r="C197" s="353">
        <v>3945692</v>
      </c>
      <c r="D197" s="353">
        <v>10999795</v>
      </c>
      <c r="E197" s="353">
        <v>8382729</v>
      </c>
      <c r="F197" s="375">
        <v>212.45269524331854</v>
      </c>
      <c r="G197" s="355">
        <v>52.57176626149413</v>
      </c>
      <c r="H197" s="299"/>
    </row>
    <row r="198" spans="1:8" ht="15.75">
      <c r="A198" s="354" t="s">
        <v>779</v>
      </c>
      <c r="B198" s="352"/>
      <c r="C198" s="353">
        <v>2141268</v>
      </c>
      <c r="D198" s="353">
        <v>3282404</v>
      </c>
      <c r="E198" s="353">
        <v>2159321</v>
      </c>
      <c r="F198" s="375">
        <v>100.84309857523672</v>
      </c>
      <c r="G198" s="355">
        <v>13.542048048497785</v>
      </c>
      <c r="H198" s="299"/>
    </row>
    <row r="199" spans="1:8" ht="15.75">
      <c r="A199" s="358" t="s">
        <v>780</v>
      </c>
      <c r="B199" s="359"/>
      <c r="C199" s="360">
        <v>1103664</v>
      </c>
      <c r="D199" s="360">
        <v>1101018</v>
      </c>
      <c r="E199" s="360">
        <v>765795</v>
      </c>
      <c r="F199" s="375">
        <v>69.3866067933719</v>
      </c>
      <c r="G199" s="361">
        <v>4.802635960702165</v>
      </c>
      <c r="H199" s="299"/>
    </row>
    <row r="200" spans="1:8" ht="15.75">
      <c r="A200" s="362" t="s">
        <v>781</v>
      </c>
      <c r="B200" s="359"/>
      <c r="C200" s="360">
        <v>91083</v>
      </c>
      <c r="D200" s="360">
        <v>545099</v>
      </c>
      <c r="E200" s="360">
        <v>457974</v>
      </c>
      <c r="F200" s="377">
        <v>502.80952537795196</v>
      </c>
      <c r="G200" s="361">
        <v>2.872155604915955</v>
      </c>
      <c r="H200" s="299"/>
    </row>
    <row r="201" spans="1:8" ht="16.5">
      <c r="A201" s="363" t="s">
        <v>805</v>
      </c>
      <c r="B201" s="378"/>
      <c r="C201" s="335">
        <v>11745271</v>
      </c>
      <c r="D201" s="335">
        <v>20597782</v>
      </c>
      <c r="E201" s="335">
        <v>15945306</v>
      </c>
      <c r="F201" s="338">
        <v>135.7593707288661</v>
      </c>
      <c r="G201" s="338">
        <v>100</v>
      </c>
      <c r="H201" s="299"/>
    </row>
    <row r="202" spans="1:8" ht="15.75">
      <c r="A202" s="308"/>
      <c r="B202" s="300"/>
      <c r="C202" s="300"/>
      <c r="D202" s="312"/>
      <c r="E202" s="312"/>
      <c r="F202" s="312"/>
      <c r="G202" s="300"/>
      <c r="H202" s="299"/>
    </row>
    <row r="203" spans="1:8" ht="15.75">
      <c r="A203" s="308"/>
      <c r="B203" s="300"/>
      <c r="C203" s="300"/>
      <c r="D203" s="312"/>
      <c r="E203" s="312"/>
      <c r="F203" s="312"/>
      <c r="G203" s="300"/>
      <c r="H203" s="299"/>
    </row>
    <row r="204" spans="1:8" ht="15.75">
      <c r="A204" s="308"/>
      <c r="B204" s="300"/>
      <c r="C204" s="300"/>
      <c r="D204" s="312"/>
      <c r="E204" s="312"/>
      <c r="F204" s="312"/>
      <c r="G204" s="300"/>
      <c r="H204" s="299"/>
    </row>
    <row r="205" spans="1:8" ht="15.75">
      <c r="A205" s="300"/>
      <c r="B205" s="300" t="s">
        <v>806</v>
      </c>
      <c r="C205" s="300"/>
      <c r="D205" s="312"/>
      <c r="E205" s="312"/>
      <c r="F205" s="312"/>
      <c r="G205" s="300"/>
      <c r="H205" s="299"/>
    </row>
    <row r="206" spans="1:8" ht="15.75">
      <c r="A206" s="300" t="s">
        <v>46</v>
      </c>
      <c r="B206" s="300"/>
      <c r="C206" s="300"/>
      <c r="D206" s="312"/>
      <c r="E206" s="312"/>
      <c r="F206" s="312"/>
      <c r="G206" s="300"/>
      <c r="H206" s="299"/>
    </row>
    <row r="207" spans="1:8" ht="15.75">
      <c r="A207" s="300" t="s">
        <v>47</v>
      </c>
      <c r="B207" s="300"/>
      <c r="C207" s="300"/>
      <c r="D207" s="312"/>
      <c r="E207" s="312"/>
      <c r="F207" s="312"/>
      <c r="G207" s="300"/>
      <c r="H207" s="299"/>
    </row>
    <row r="208" spans="1:8" ht="15.75">
      <c r="A208" s="300"/>
      <c r="B208" s="300" t="s">
        <v>48</v>
      </c>
      <c r="C208" s="300"/>
      <c r="D208" s="312"/>
      <c r="E208" s="312"/>
      <c r="F208" s="312"/>
      <c r="G208" s="300"/>
      <c r="H208" s="299"/>
    </row>
    <row r="209" spans="1:8" ht="15.75">
      <c r="A209" s="300"/>
      <c r="B209" s="300" t="s">
        <v>49</v>
      </c>
      <c r="C209" s="300"/>
      <c r="D209" s="312"/>
      <c r="E209" s="312"/>
      <c r="F209" s="312"/>
      <c r="G209" s="299"/>
      <c r="H209" s="299"/>
    </row>
    <row r="210" spans="1:8" ht="15.75">
      <c r="A210" s="300"/>
      <c r="B210" s="300" t="s">
        <v>50</v>
      </c>
      <c r="C210" s="300"/>
      <c r="D210" s="312"/>
      <c r="E210" s="312"/>
      <c r="F210" s="312"/>
      <c r="G210" s="299"/>
      <c r="H210" s="299"/>
    </row>
    <row r="211" spans="1:8" ht="15.75">
      <c r="A211" s="300"/>
      <c r="B211" s="300" t="s">
        <v>830</v>
      </c>
      <c r="C211" s="300"/>
      <c r="D211" s="312"/>
      <c r="E211" s="312"/>
      <c r="F211" s="312"/>
      <c r="G211" s="299"/>
      <c r="H211" s="299"/>
    </row>
    <row r="212" spans="1:8" ht="15.75">
      <c r="A212" s="300"/>
      <c r="B212" s="300" t="s">
        <v>51</v>
      </c>
      <c r="C212" s="300"/>
      <c r="D212" s="312"/>
      <c r="E212" s="312"/>
      <c r="F212" s="312"/>
      <c r="G212" s="299"/>
      <c r="H212" s="299"/>
    </row>
    <row r="213" spans="1:8" ht="15.75">
      <c r="A213" s="300"/>
      <c r="B213" s="300" t="s">
        <v>56</v>
      </c>
      <c r="C213" s="300"/>
      <c r="D213" s="312"/>
      <c r="E213" s="312"/>
      <c r="F213" s="312"/>
      <c r="G213" s="299"/>
      <c r="H213" s="299"/>
    </row>
    <row r="214" spans="1:8" ht="15.75">
      <c r="A214" s="300" t="s">
        <v>57</v>
      </c>
      <c r="B214" s="300"/>
      <c r="C214" s="300"/>
      <c r="D214" s="312"/>
      <c r="E214" s="312"/>
      <c r="F214" s="312"/>
      <c r="G214" s="299"/>
      <c r="H214" s="299"/>
    </row>
    <row r="215" spans="1:8" ht="15.75">
      <c r="A215" s="300"/>
      <c r="B215" s="300" t="s">
        <v>52</v>
      </c>
      <c r="C215" s="300"/>
      <c r="D215" s="312"/>
      <c r="E215" s="312"/>
      <c r="F215" s="312"/>
      <c r="G215" s="299"/>
      <c r="H215" s="299"/>
    </row>
    <row r="216" spans="1:8" ht="15.75">
      <c r="A216" s="300" t="s">
        <v>53</v>
      </c>
      <c r="B216" s="300"/>
      <c r="C216" s="300"/>
      <c r="D216" s="312"/>
      <c r="E216" s="312"/>
      <c r="F216" s="312"/>
      <c r="G216" s="299"/>
      <c r="H216" s="299"/>
    </row>
    <row r="217" spans="1:8" ht="15.75">
      <c r="A217" s="300" t="s">
        <v>55</v>
      </c>
      <c r="B217" s="300"/>
      <c r="C217" s="300"/>
      <c r="D217" s="312"/>
      <c r="E217" s="312"/>
      <c r="F217" s="312"/>
      <c r="G217" s="299"/>
      <c r="H217" s="299"/>
    </row>
    <row r="218" spans="1:8" ht="15.75">
      <c r="A218" s="300" t="s">
        <v>860</v>
      </c>
      <c r="B218" s="300"/>
      <c r="C218" s="300"/>
      <c r="D218" s="312"/>
      <c r="E218" s="312"/>
      <c r="F218" s="312"/>
      <c r="G218" s="299"/>
      <c r="H218" s="299"/>
    </row>
    <row r="219" spans="1:8" ht="15.75">
      <c r="A219" s="300" t="s">
        <v>861</v>
      </c>
      <c r="B219" s="300"/>
      <c r="C219" s="300"/>
      <c r="D219" s="312"/>
      <c r="E219" s="312"/>
      <c r="F219" s="312"/>
      <c r="G219" s="299"/>
      <c r="H219" s="299"/>
    </row>
    <row r="220" spans="1:8" ht="15.75">
      <c r="A220" s="300"/>
      <c r="B220" s="300" t="s">
        <v>54</v>
      </c>
      <c r="C220" s="300"/>
      <c r="D220" s="312"/>
      <c r="E220" s="312"/>
      <c r="F220" s="312"/>
      <c r="G220" s="299"/>
      <c r="H220" s="299"/>
    </row>
    <row r="221" spans="1:8" ht="15.75">
      <c r="A221" s="300" t="s">
        <v>858</v>
      </c>
      <c r="B221" s="300"/>
      <c r="C221" s="300"/>
      <c r="D221" s="312"/>
      <c r="E221" s="312"/>
      <c r="F221" s="312"/>
      <c r="G221" s="299"/>
      <c r="H221" s="299"/>
    </row>
    <row r="222" spans="1:8" ht="15.75">
      <c r="A222" s="300" t="s">
        <v>859</v>
      </c>
      <c r="B222" s="300"/>
      <c r="C222" s="300"/>
      <c r="D222" s="312"/>
      <c r="E222" s="312"/>
      <c r="F222" s="312"/>
      <c r="G222" s="299"/>
      <c r="H222" s="299"/>
    </row>
    <row r="223" spans="1:8" ht="15.75">
      <c r="A223" s="300"/>
      <c r="B223" s="300" t="s">
        <v>831</v>
      </c>
      <c r="C223" s="300"/>
      <c r="D223" s="312"/>
      <c r="E223" s="312"/>
      <c r="F223" s="312"/>
      <c r="G223" s="299"/>
      <c r="H223" s="299"/>
    </row>
    <row r="224" spans="1:8" ht="15.75">
      <c r="A224" s="300"/>
      <c r="B224" s="300" t="s">
        <v>832</v>
      </c>
      <c r="C224" s="300"/>
      <c r="D224" s="312"/>
      <c r="E224" s="312"/>
      <c r="F224" s="312"/>
      <c r="G224" s="299"/>
      <c r="H224" s="299"/>
    </row>
    <row r="225" spans="1:8" ht="15.75">
      <c r="A225" s="300"/>
      <c r="B225" s="300" t="s">
        <v>58</v>
      </c>
      <c r="C225" s="300"/>
      <c r="D225" s="312"/>
      <c r="E225" s="341">
        <v>23670</v>
      </c>
      <c r="F225" s="341" t="s">
        <v>0</v>
      </c>
      <c r="G225" s="300"/>
      <c r="H225" s="300"/>
    </row>
    <row r="226" spans="1:8" ht="15.75">
      <c r="A226" s="300"/>
      <c r="B226" s="300" t="s">
        <v>833</v>
      </c>
      <c r="C226" s="300"/>
      <c r="D226" s="312"/>
      <c r="E226" s="341">
        <v>307366</v>
      </c>
      <c r="F226" s="342" t="s">
        <v>0</v>
      </c>
      <c r="G226" s="300"/>
      <c r="H226" s="300"/>
    </row>
    <row r="227" spans="1:8" ht="15.75">
      <c r="A227" s="300"/>
      <c r="B227" s="300" t="s">
        <v>834</v>
      </c>
      <c r="C227" s="300"/>
      <c r="D227" s="312"/>
      <c r="E227" s="341">
        <v>106259</v>
      </c>
      <c r="F227" s="342" t="s">
        <v>0</v>
      </c>
      <c r="G227" s="300"/>
      <c r="H227" s="300"/>
    </row>
    <row r="228" spans="1:8" ht="15.75">
      <c r="A228" s="300"/>
      <c r="B228" s="300" t="s">
        <v>59</v>
      </c>
      <c r="C228" s="300"/>
      <c r="D228" s="312"/>
      <c r="E228" s="341">
        <v>13852</v>
      </c>
      <c r="F228" s="342" t="s">
        <v>0</v>
      </c>
      <c r="G228" s="300"/>
      <c r="H228" s="300"/>
    </row>
    <row r="229" spans="1:8" ht="15.75">
      <c r="A229" s="300"/>
      <c r="B229" s="300" t="s">
        <v>835</v>
      </c>
      <c r="C229" s="300"/>
      <c r="D229" s="312"/>
      <c r="E229" s="341">
        <v>6827</v>
      </c>
      <c r="F229" s="342" t="s">
        <v>0</v>
      </c>
      <c r="G229" s="300"/>
      <c r="H229" s="300"/>
    </row>
    <row r="230" spans="1:8" ht="16.5">
      <c r="A230" s="308"/>
      <c r="B230" s="379"/>
      <c r="C230" s="308"/>
      <c r="D230" s="308"/>
      <c r="E230" s="306"/>
      <c r="F230" s="308"/>
      <c r="G230" s="309"/>
      <c r="H230" s="308"/>
    </row>
    <row r="231" spans="1:8" ht="16.5">
      <c r="A231" s="300"/>
      <c r="B231" s="303" t="s">
        <v>807</v>
      </c>
      <c r="C231" s="300"/>
      <c r="D231" s="312"/>
      <c r="E231" s="312"/>
      <c r="F231" s="312"/>
      <c r="G231" s="300"/>
      <c r="H231" s="300"/>
    </row>
    <row r="232" spans="1:8" ht="15.75">
      <c r="A232" s="308"/>
      <c r="B232" s="308"/>
      <c r="C232" s="308"/>
      <c r="D232" s="309"/>
      <c r="E232" s="309"/>
      <c r="F232" s="309"/>
      <c r="G232" s="308"/>
      <c r="H232" s="300"/>
    </row>
    <row r="233" spans="1:8" ht="15.75">
      <c r="A233" s="308"/>
      <c r="B233" s="308" t="s">
        <v>808</v>
      </c>
      <c r="C233" s="308"/>
      <c r="D233" s="309"/>
      <c r="E233" s="309"/>
      <c r="F233" s="309"/>
      <c r="G233" s="308"/>
      <c r="H233" s="300"/>
    </row>
    <row r="234" spans="1:8" ht="15.75">
      <c r="A234" s="308" t="s">
        <v>809</v>
      </c>
      <c r="B234" s="308"/>
      <c r="C234" s="308"/>
      <c r="D234" s="309"/>
      <c r="E234" s="309"/>
      <c r="F234" s="309"/>
      <c r="G234" s="308"/>
      <c r="H234" s="300"/>
    </row>
    <row r="235" spans="1:8" ht="15.75">
      <c r="A235" s="308" t="s">
        <v>810</v>
      </c>
      <c r="B235" s="308"/>
      <c r="C235" s="308"/>
      <c r="D235" s="309"/>
      <c r="E235" s="309"/>
      <c r="F235" s="309"/>
      <c r="G235" s="308"/>
      <c r="H235" s="300"/>
    </row>
    <row r="236" spans="1:8" ht="15.75">
      <c r="A236" s="308" t="s">
        <v>811</v>
      </c>
      <c r="B236" s="308"/>
      <c r="C236" s="308"/>
      <c r="D236" s="309"/>
      <c r="E236" s="309"/>
      <c r="F236" s="309"/>
      <c r="G236" s="308"/>
      <c r="H236" s="300"/>
    </row>
    <row r="237" spans="1:8" ht="15.75">
      <c r="A237" s="308" t="s">
        <v>812</v>
      </c>
      <c r="B237" s="308" t="s">
        <v>836</v>
      </c>
      <c r="C237" s="308"/>
      <c r="D237" s="309"/>
      <c r="E237" s="309"/>
      <c r="F237" s="309"/>
      <c r="G237" s="308"/>
      <c r="H237" s="300"/>
    </row>
    <row r="238" spans="1:8" ht="15.75">
      <c r="A238" s="308"/>
      <c r="B238" s="308" t="s">
        <v>847</v>
      </c>
      <c r="C238" s="308"/>
      <c r="D238" s="309"/>
      <c r="E238" s="309"/>
      <c r="F238" s="309"/>
      <c r="G238" s="308"/>
      <c r="H238" s="300"/>
    </row>
    <row r="239" spans="1:8" ht="15.75">
      <c r="A239" s="300"/>
      <c r="B239" s="327" t="s">
        <v>848</v>
      </c>
      <c r="C239" s="328"/>
      <c r="D239" s="380" t="s">
        <v>837</v>
      </c>
      <c r="E239" s="381" t="s">
        <v>842</v>
      </c>
      <c r="F239" s="380" t="s">
        <v>841</v>
      </c>
      <c r="G239" s="380" t="s">
        <v>849</v>
      </c>
      <c r="H239" s="300"/>
    </row>
    <row r="240" spans="1:8" ht="15.75">
      <c r="A240" s="300"/>
      <c r="B240" s="332"/>
      <c r="C240" s="333"/>
      <c r="D240" s="382" t="s">
        <v>838</v>
      </c>
      <c r="E240" s="383" t="s">
        <v>839</v>
      </c>
      <c r="F240" s="382" t="s">
        <v>840</v>
      </c>
      <c r="G240" s="384"/>
      <c r="H240" s="300"/>
    </row>
    <row r="241" spans="1:8" ht="15.75">
      <c r="A241" s="300"/>
      <c r="B241" s="385" t="s">
        <v>843</v>
      </c>
      <c r="C241" s="370"/>
      <c r="D241" s="386">
        <v>119243</v>
      </c>
      <c r="E241" s="387">
        <v>63735</v>
      </c>
      <c r="F241" s="388">
        <v>48164</v>
      </c>
      <c r="G241" s="323">
        <v>142814</v>
      </c>
      <c r="H241" s="299"/>
    </row>
    <row r="242" spans="1:8" ht="15.75">
      <c r="A242" s="300"/>
      <c r="B242" s="389" t="s">
        <v>844</v>
      </c>
      <c r="C242" s="390"/>
      <c r="D242" s="391">
        <v>28456</v>
      </c>
      <c r="E242" s="392"/>
      <c r="F242" s="393"/>
      <c r="G242" s="323">
        <v>20457</v>
      </c>
      <c r="H242" s="299"/>
    </row>
    <row r="243" spans="1:8" ht="15.75">
      <c r="A243" s="300"/>
      <c r="B243" s="385" t="s">
        <v>856</v>
      </c>
      <c r="C243" s="370"/>
      <c r="D243" s="386">
        <v>63796</v>
      </c>
      <c r="E243" s="387">
        <v>12935</v>
      </c>
      <c r="F243" s="388">
        <v>12935</v>
      </c>
      <c r="G243" s="323">
        <v>64071</v>
      </c>
      <c r="H243" s="299"/>
    </row>
    <row r="244" spans="1:8" ht="15.75">
      <c r="A244" s="300"/>
      <c r="B244" s="389" t="s">
        <v>845</v>
      </c>
      <c r="C244" s="390"/>
      <c r="D244" s="391">
        <v>152843</v>
      </c>
      <c r="E244" s="392">
        <v>189107</v>
      </c>
      <c r="F244" s="393">
        <v>135299</v>
      </c>
      <c r="G244" s="323">
        <v>206650</v>
      </c>
      <c r="H244" s="299"/>
    </row>
    <row r="245" spans="1:8" ht="15.75">
      <c r="A245" s="300"/>
      <c r="B245" s="332" t="s">
        <v>846</v>
      </c>
      <c r="C245" s="333"/>
      <c r="D245" s="394">
        <v>364338</v>
      </c>
      <c r="E245" s="395">
        <v>265777</v>
      </c>
      <c r="F245" s="396">
        <v>196398</v>
      </c>
      <c r="G245" s="323">
        <v>433992</v>
      </c>
      <c r="H245" s="299"/>
    </row>
    <row r="246" spans="1:8" ht="15.75">
      <c r="A246" s="308"/>
      <c r="B246" s="308"/>
      <c r="C246" s="308"/>
      <c r="D246" s="309"/>
      <c r="E246" s="309"/>
      <c r="F246" s="309"/>
      <c r="G246" s="308"/>
      <c r="H246" s="299"/>
    </row>
    <row r="247" spans="1:8" ht="15.75">
      <c r="A247" s="308"/>
      <c r="B247" s="308" t="s">
        <v>850</v>
      </c>
      <c r="C247" s="308"/>
      <c r="D247" s="309"/>
      <c r="E247" s="309"/>
      <c r="F247" s="309"/>
      <c r="G247" s="308"/>
      <c r="H247" s="299"/>
    </row>
    <row r="248" spans="1:8" ht="15.75">
      <c r="A248" s="308"/>
      <c r="B248" s="327" t="s">
        <v>851</v>
      </c>
      <c r="C248" s="328"/>
      <c r="D248" s="380" t="s">
        <v>837</v>
      </c>
      <c r="E248" s="381" t="s">
        <v>842</v>
      </c>
      <c r="F248" s="380" t="s">
        <v>841</v>
      </c>
      <c r="G248" s="380" t="s">
        <v>849</v>
      </c>
      <c r="H248" s="299"/>
    </row>
    <row r="249" spans="1:8" ht="15.75">
      <c r="A249" s="308"/>
      <c r="B249" s="332"/>
      <c r="C249" s="333"/>
      <c r="D249" s="382" t="s">
        <v>838</v>
      </c>
      <c r="E249" s="383" t="s">
        <v>839</v>
      </c>
      <c r="F249" s="382" t="s">
        <v>840</v>
      </c>
      <c r="G249" s="384"/>
      <c r="H249" s="299"/>
    </row>
    <row r="250" spans="1:8" ht="15.75">
      <c r="A250" s="308"/>
      <c r="B250" s="385" t="s">
        <v>853</v>
      </c>
      <c r="C250" s="370"/>
      <c r="D250" s="386">
        <v>173172</v>
      </c>
      <c r="E250" s="387">
        <v>365655</v>
      </c>
      <c r="F250" s="388">
        <v>50</v>
      </c>
      <c r="G250" s="323">
        <v>538777</v>
      </c>
      <c r="H250" s="299"/>
    </row>
    <row r="251" spans="1:8" ht="15.75">
      <c r="A251" s="308"/>
      <c r="B251" s="389" t="s">
        <v>854</v>
      </c>
      <c r="C251" s="390"/>
      <c r="D251" s="391">
        <v>1083333</v>
      </c>
      <c r="E251" s="392">
        <v>5760</v>
      </c>
      <c r="F251" s="393"/>
      <c r="G251" s="323">
        <v>667108</v>
      </c>
      <c r="H251" s="299"/>
    </row>
    <row r="252" spans="1:8" ht="15.75">
      <c r="A252" s="308"/>
      <c r="B252" s="323" t="s">
        <v>855</v>
      </c>
      <c r="C252" s="323"/>
      <c r="D252" s="391">
        <v>174742</v>
      </c>
      <c r="E252" s="393">
        <v>526</v>
      </c>
      <c r="F252" s="393"/>
      <c r="G252" s="323">
        <v>10527</v>
      </c>
      <c r="H252" s="299"/>
    </row>
    <row r="253" spans="1:8" ht="15.75">
      <c r="A253" s="308"/>
      <c r="B253" s="332" t="s">
        <v>852</v>
      </c>
      <c r="C253" s="333"/>
      <c r="D253" s="394">
        <v>1431247</v>
      </c>
      <c r="E253" s="395">
        <v>371941</v>
      </c>
      <c r="F253" s="396">
        <v>50</v>
      </c>
      <c r="G253" s="320">
        <v>1216412</v>
      </c>
      <c r="H253" s="299"/>
    </row>
    <row r="254" spans="1:8" ht="15.75">
      <c r="A254" s="308"/>
      <c r="B254" s="308"/>
      <c r="C254" s="308"/>
      <c r="D254" s="309"/>
      <c r="E254" s="309"/>
      <c r="F254" s="309"/>
      <c r="G254" s="308"/>
      <c r="H254" s="299"/>
    </row>
    <row r="255" spans="1:8" ht="15.75">
      <c r="A255" s="308"/>
      <c r="B255" s="308"/>
      <c r="C255" s="308"/>
      <c r="D255" s="309"/>
      <c r="E255" s="309"/>
      <c r="F255" s="309"/>
      <c r="G255" s="308"/>
      <c r="H255" s="299"/>
    </row>
    <row r="256" spans="1:8" ht="15.75">
      <c r="A256" s="308"/>
      <c r="B256" s="308" t="s">
        <v>813</v>
      </c>
      <c r="C256" s="308"/>
      <c r="D256" s="309"/>
      <c r="E256" s="309"/>
      <c r="F256" s="309"/>
      <c r="G256" s="308"/>
      <c r="H256" s="299"/>
    </row>
    <row r="257" spans="1:8" ht="15.75">
      <c r="A257" s="308" t="s">
        <v>814</v>
      </c>
      <c r="B257" s="308"/>
      <c r="C257" s="308"/>
      <c r="D257" s="309"/>
      <c r="E257" s="309"/>
      <c r="F257" s="309"/>
      <c r="G257" s="308"/>
      <c r="H257" s="299"/>
    </row>
    <row r="258" spans="1:8" ht="15.75">
      <c r="A258" s="308" t="s">
        <v>815</v>
      </c>
      <c r="B258" s="308"/>
      <c r="C258" s="308"/>
      <c r="D258" s="309"/>
      <c r="E258" s="309"/>
      <c r="F258" s="309"/>
      <c r="G258" s="308"/>
      <c r="H258" s="299"/>
    </row>
    <row r="259" spans="1:8" ht="15.75">
      <c r="A259" s="308" t="s">
        <v>857</v>
      </c>
      <c r="B259" s="308"/>
      <c r="C259" s="308"/>
      <c r="D259" s="309"/>
      <c r="E259" s="309"/>
      <c r="F259" s="309"/>
      <c r="G259" s="308"/>
      <c r="H259" s="299"/>
    </row>
    <row r="260" spans="1:8" ht="15.75">
      <c r="A260" s="300"/>
      <c r="B260" s="300"/>
      <c r="C260" s="308"/>
      <c r="D260" s="309"/>
      <c r="E260" s="309"/>
      <c r="F260" s="309"/>
      <c r="G260" s="308"/>
      <c r="H260" s="299"/>
    </row>
    <row r="261" spans="1:8" ht="15.75">
      <c r="A261" s="308"/>
      <c r="B261" s="308" t="s">
        <v>816</v>
      </c>
      <c r="C261" s="308"/>
      <c r="D261" s="309"/>
      <c r="E261" s="309"/>
      <c r="F261" s="309"/>
      <c r="G261" s="308"/>
      <c r="H261" s="299"/>
    </row>
    <row r="262" spans="1:8" ht="15.75">
      <c r="A262" s="308" t="s">
        <v>817</v>
      </c>
      <c r="B262" s="308"/>
      <c r="C262" s="308"/>
      <c r="D262" s="309"/>
      <c r="E262" s="309"/>
      <c r="F262" s="309"/>
      <c r="G262" s="308"/>
      <c r="H262" s="299"/>
    </row>
    <row r="263" spans="1:8" ht="15.75">
      <c r="A263" s="308"/>
      <c r="B263" s="308"/>
      <c r="C263" s="308"/>
      <c r="D263" s="309"/>
      <c r="E263" s="309"/>
      <c r="F263" s="309"/>
      <c r="G263" s="308"/>
      <c r="H263" s="299"/>
    </row>
    <row r="264" spans="1:8" ht="15.75">
      <c r="A264" s="300"/>
      <c r="B264" s="300"/>
      <c r="C264" s="370"/>
      <c r="D264" s="370"/>
      <c r="E264" s="370"/>
      <c r="F264" s="370"/>
      <c r="G264" s="308"/>
      <c r="H264" s="299"/>
    </row>
    <row r="265" spans="1:8" ht="15.75">
      <c r="A265" s="300"/>
      <c r="B265" s="300"/>
      <c r="C265" s="370"/>
      <c r="D265" s="370"/>
      <c r="E265" s="370"/>
      <c r="F265" s="370"/>
      <c r="G265" s="308"/>
      <c r="H265" s="299"/>
    </row>
    <row r="266" spans="1:8" ht="15.75">
      <c r="A266" s="308"/>
      <c r="B266" s="370"/>
      <c r="C266" s="370"/>
      <c r="D266" s="370"/>
      <c r="E266" s="370"/>
      <c r="F266" s="370"/>
      <c r="G266" s="308"/>
      <c r="H266" s="299"/>
    </row>
    <row r="267" spans="1:8" ht="15.75">
      <c r="A267" s="308"/>
      <c r="B267" s="308"/>
      <c r="C267" s="308"/>
      <c r="D267" s="308"/>
      <c r="E267" s="308"/>
      <c r="F267" s="308"/>
      <c r="G267" s="308"/>
      <c r="H267" s="299"/>
    </row>
    <row r="268" spans="1:8" ht="15.75">
      <c r="A268" s="308"/>
      <c r="B268" s="308"/>
      <c r="C268" s="308"/>
      <c r="D268" s="308"/>
      <c r="E268" s="308"/>
      <c r="F268" s="308"/>
      <c r="G268" s="308"/>
      <c r="H268" s="299"/>
    </row>
    <row r="269" spans="1:8" ht="15.75">
      <c r="A269" s="308"/>
      <c r="B269" s="308"/>
      <c r="C269" s="308"/>
      <c r="D269" s="308"/>
      <c r="E269" s="308"/>
      <c r="F269" s="308"/>
      <c r="G269" s="308"/>
      <c r="H269" s="299"/>
    </row>
    <row r="270" spans="1:8" ht="15.75">
      <c r="A270" s="308"/>
      <c r="B270" s="308"/>
      <c r="C270" s="308"/>
      <c r="D270" s="308"/>
      <c r="E270" s="308"/>
      <c r="F270" s="308"/>
      <c r="G270" s="308"/>
      <c r="H270" s="299"/>
    </row>
    <row r="271" spans="1:8" ht="18.75">
      <c r="A271" s="300"/>
      <c r="B271" s="397" t="s">
        <v>818</v>
      </c>
      <c r="C271" s="308"/>
      <c r="D271" s="308"/>
      <c r="E271" s="308"/>
      <c r="F271" s="308"/>
      <c r="G271" s="308"/>
      <c r="H271" s="299"/>
    </row>
    <row r="272" spans="1:8" ht="16.5">
      <c r="A272" s="300"/>
      <c r="B272" s="303" t="s">
        <v>819</v>
      </c>
      <c r="C272" s="308"/>
      <c r="D272" s="308"/>
      <c r="E272" s="379"/>
      <c r="F272" s="308"/>
      <c r="G272" s="308"/>
      <c r="H272" s="299"/>
    </row>
    <row r="273" spans="1:8" ht="18.75">
      <c r="A273" s="299"/>
      <c r="B273" s="398" t="s">
        <v>820</v>
      </c>
      <c r="C273" s="308"/>
      <c r="D273" s="308"/>
      <c r="E273" s="308"/>
      <c r="F273" s="308"/>
      <c r="G273" s="308"/>
      <c r="H273" s="299"/>
    </row>
  </sheetData>
  <mergeCells count="17">
    <mergeCell ref="A1:G1"/>
    <mergeCell ref="A9:G9"/>
    <mergeCell ref="G119:G121"/>
    <mergeCell ref="E189:E191"/>
    <mergeCell ref="F189:F191"/>
    <mergeCell ref="E119:E121"/>
    <mergeCell ref="F119:F121"/>
    <mergeCell ref="G189:G191"/>
    <mergeCell ref="C119:C121"/>
    <mergeCell ref="D119:D121"/>
    <mergeCell ref="C56:C58"/>
    <mergeCell ref="D56:D58"/>
    <mergeCell ref="E56:E58"/>
    <mergeCell ref="F56:F58"/>
    <mergeCell ref="G56:G58"/>
    <mergeCell ref="C189:C191"/>
    <mergeCell ref="D189:D191"/>
  </mergeCells>
  <printOptions/>
  <pageMargins left="0.25" right="0.33" top="0.54" bottom="0.52" header="0.5" footer="0.5"/>
  <pageSetup horizontalDpi="600" verticalDpi="600" orientation="portrait" paperSize="9" r:id="rId11"/>
  <drawing r:id="rId10"/>
  <legacyDrawing r:id="rId9"/>
  <oleObjects>
    <oleObject progId="Word.Document.8" shapeId="872936" r:id="rId1"/>
    <oleObject progId="Word.Document.8" shapeId="872937" r:id="rId2"/>
    <oleObject progId="Word.Document.8" shapeId="872938" r:id="rId3"/>
    <oleObject progId="Word.Document.8" shapeId="872939" r:id="rId4"/>
    <oleObject progId="Word.Document.8" shapeId="872940" r:id="rId5"/>
    <oleObject progId="Word.Document.8" shapeId="872941" r:id="rId6"/>
    <oleObject progId="Word.Document.8" shapeId="872942" r:id="rId7"/>
    <oleObject progId="Word.Document.8" shapeId="872943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6">
      <selection activeCell="B60" sqref="B60:B61"/>
    </sheetView>
  </sheetViews>
  <sheetFormatPr defaultColWidth="9.140625" defaultRowHeight="12"/>
  <cols>
    <col min="1" max="1" width="74.7109375" style="187" customWidth="1"/>
    <col min="2" max="4" width="15.8515625" style="187" customWidth="1"/>
    <col min="5" max="16384" width="9.28125" style="187" customWidth="1"/>
  </cols>
  <sheetData>
    <row r="2" spans="3:4" ht="11.25">
      <c r="C2" s="188"/>
      <c r="D2" s="188" t="s">
        <v>525</v>
      </c>
    </row>
    <row r="3" spans="1:5" ht="15.75">
      <c r="A3" s="451" t="s">
        <v>345</v>
      </c>
      <c r="B3" s="451"/>
      <c r="C3" s="451"/>
      <c r="D3" s="451"/>
      <c r="E3" s="189"/>
    </row>
    <row r="5" ht="11.25">
      <c r="D5" s="188"/>
    </row>
    <row r="6" spans="1:5" ht="12.75">
      <c r="A6" s="455" t="s">
        <v>344</v>
      </c>
      <c r="B6" s="455"/>
      <c r="C6" s="455"/>
      <c r="D6" s="455"/>
      <c r="E6" s="191"/>
    </row>
    <row r="7" spans="1:5" ht="12.75">
      <c r="A7" s="455" t="s">
        <v>561</v>
      </c>
      <c r="B7" s="455"/>
      <c r="C7" s="455"/>
      <c r="D7" s="455"/>
      <c r="E7" s="191"/>
    </row>
    <row r="8" spans="1:12" s="193" customFormat="1" ht="12.75">
      <c r="A8" s="456"/>
      <c r="B8" s="456"/>
      <c r="C8" s="456"/>
      <c r="D8" s="456"/>
      <c r="E8" s="191"/>
      <c r="F8" s="191"/>
      <c r="G8" s="191"/>
      <c r="H8" s="191"/>
      <c r="I8" s="191"/>
      <c r="J8" s="191"/>
      <c r="K8" s="191"/>
      <c r="L8" s="191"/>
    </row>
    <row r="9" spans="1:5" ht="13.5" thickBot="1">
      <c r="A9" s="190"/>
      <c r="B9" s="190"/>
      <c r="C9" s="190"/>
      <c r="D9" s="190"/>
      <c r="E9" s="190"/>
    </row>
    <row r="10" spans="1:4" ht="11.25" customHeight="1">
      <c r="A10" s="194"/>
      <c r="B10" s="452" t="s">
        <v>555</v>
      </c>
      <c r="C10" s="452" t="s">
        <v>540</v>
      </c>
      <c r="D10" s="452" t="s">
        <v>556</v>
      </c>
    </row>
    <row r="11" spans="1:4" ht="11.25" customHeight="1">
      <c r="A11" s="195"/>
      <c r="B11" s="453"/>
      <c r="C11" s="453"/>
      <c r="D11" s="453"/>
    </row>
    <row r="12" spans="1:4" ht="19.5" customHeight="1" thickBot="1">
      <c r="A12" s="196"/>
      <c r="B12" s="454"/>
      <c r="C12" s="454"/>
      <c r="D12" s="454"/>
    </row>
    <row r="13" spans="1:4" ht="13.5" thickBot="1">
      <c r="A13" s="197" t="s">
        <v>316</v>
      </c>
      <c r="B13" s="197">
        <f>B14+B15+B16</f>
        <v>17505</v>
      </c>
      <c r="C13" s="197">
        <f>C14+C15+C16</f>
        <v>19559</v>
      </c>
      <c r="D13" s="197">
        <f>D14+D15+D16</f>
        <v>17262</v>
      </c>
    </row>
    <row r="14" spans="1:4" ht="12.75">
      <c r="A14" s="198" t="s">
        <v>317</v>
      </c>
      <c r="B14" s="198">
        <v>9398</v>
      </c>
      <c r="C14" s="198">
        <v>8500</v>
      </c>
      <c r="D14" s="198">
        <v>8163</v>
      </c>
    </row>
    <row r="15" spans="1:4" ht="12.75">
      <c r="A15" s="199" t="s">
        <v>318</v>
      </c>
      <c r="B15" s="199">
        <v>1142</v>
      </c>
      <c r="C15" s="199">
        <v>3500</v>
      </c>
      <c r="D15" s="199">
        <v>3171</v>
      </c>
    </row>
    <row r="16" spans="1:4" ht="13.5" thickBot="1">
      <c r="A16" s="200" t="s">
        <v>319</v>
      </c>
      <c r="B16" s="201">
        <v>6965</v>
      </c>
      <c r="C16" s="201">
        <v>7559</v>
      </c>
      <c r="D16" s="201">
        <v>5928</v>
      </c>
    </row>
    <row r="17" spans="1:4" ht="13.5" thickBot="1">
      <c r="A17" s="202" t="s">
        <v>320</v>
      </c>
      <c r="B17" s="202">
        <f>B20+B19+B18</f>
        <v>1969</v>
      </c>
      <c r="C17" s="202">
        <f>C20+C19+C18</f>
        <v>3633</v>
      </c>
      <c r="D17" s="202">
        <f>D20+D19+D18</f>
        <v>2813</v>
      </c>
    </row>
    <row r="18" spans="1:4" ht="12.75">
      <c r="A18" s="198" t="s">
        <v>321</v>
      </c>
      <c r="B18" s="198"/>
      <c r="C18" s="198"/>
      <c r="D18" s="198"/>
    </row>
    <row r="19" spans="1:4" ht="12.75">
      <c r="A19" s="199" t="s">
        <v>322</v>
      </c>
      <c r="B19" s="199"/>
      <c r="C19" s="199"/>
      <c r="D19" s="199"/>
    </row>
    <row r="20" spans="1:4" ht="13.5" thickBot="1">
      <c r="A20" s="199" t="s">
        <v>450</v>
      </c>
      <c r="B20" s="203">
        <v>1969</v>
      </c>
      <c r="C20" s="199">
        <v>3633</v>
      </c>
      <c r="D20" s="199">
        <v>2813</v>
      </c>
    </row>
    <row r="21" spans="1:4" ht="13.5" thickBot="1">
      <c r="A21" s="202" t="s">
        <v>357</v>
      </c>
      <c r="B21" s="202">
        <f>B22+B23+B24+B25+B26+B27+B28+B29+B30+B31+B32+B33+B34+B35+B37</f>
        <v>110691</v>
      </c>
      <c r="C21" s="202">
        <f>C22+C23+C24+C25+C26+C27+C28+C29+C30+C31+C32+C33+C34+C35+C37+C36</f>
        <v>128692</v>
      </c>
      <c r="D21" s="202">
        <f>D22+D23+D24+D25+D26+D27+D28+D29+D30+D31+D32+D33+D34+D35+D37+D36</f>
        <v>126875</v>
      </c>
    </row>
    <row r="22" spans="1:4" ht="12.75">
      <c r="A22" s="198" t="s">
        <v>358</v>
      </c>
      <c r="B22" s="198">
        <v>5000</v>
      </c>
      <c r="C22" s="198">
        <v>5100</v>
      </c>
      <c r="D22" s="198">
        <v>5090</v>
      </c>
    </row>
    <row r="23" spans="1:4" ht="12.75">
      <c r="A23" s="199" t="s">
        <v>323</v>
      </c>
      <c r="B23" s="199">
        <v>30000</v>
      </c>
      <c r="C23" s="199">
        <v>30000</v>
      </c>
      <c r="D23" s="199">
        <v>30193</v>
      </c>
    </row>
    <row r="24" spans="1:4" ht="12.75">
      <c r="A24" s="199" t="s">
        <v>324</v>
      </c>
      <c r="B24" s="199">
        <v>5000</v>
      </c>
      <c r="C24" s="199">
        <v>7000</v>
      </c>
      <c r="D24" s="199">
        <v>7000</v>
      </c>
    </row>
    <row r="25" spans="1:4" ht="12.75">
      <c r="A25" s="199" t="s">
        <v>325</v>
      </c>
      <c r="B25" s="199">
        <v>25000</v>
      </c>
      <c r="C25" s="199">
        <v>25000</v>
      </c>
      <c r="D25" s="199">
        <v>25000</v>
      </c>
    </row>
    <row r="26" spans="1:4" ht="12.75">
      <c r="A26" s="199" t="s">
        <v>326</v>
      </c>
      <c r="B26" s="199">
        <v>5000</v>
      </c>
      <c r="C26" s="199">
        <v>7000</v>
      </c>
      <c r="D26" s="199">
        <v>5500</v>
      </c>
    </row>
    <row r="27" spans="1:4" ht="12.75">
      <c r="A27" s="199" t="s">
        <v>327</v>
      </c>
      <c r="B27" s="199"/>
      <c r="C27" s="199"/>
      <c r="D27" s="199"/>
    </row>
    <row r="28" spans="1:4" ht="12.75">
      <c r="A28" s="199" t="s">
        <v>369</v>
      </c>
      <c r="B28" s="199"/>
      <c r="C28" s="199"/>
      <c r="D28" s="199"/>
    </row>
    <row r="29" spans="1:4" ht="12.75">
      <c r="A29" s="199" t="s">
        <v>328</v>
      </c>
      <c r="B29" s="199">
        <v>191</v>
      </c>
      <c r="C29" s="199">
        <v>10000</v>
      </c>
      <c r="D29" s="199">
        <v>10000</v>
      </c>
    </row>
    <row r="30" spans="1:4" ht="12.75">
      <c r="A30" s="199" t="s">
        <v>329</v>
      </c>
      <c r="B30" s="199">
        <v>10000</v>
      </c>
      <c r="C30" s="199">
        <v>10000</v>
      </c>
      <c r="D30" s="199">
        <v>5900</v>
      </c>
    </row>
    <row r="31" spans="1:4" ht="12.75">
      <c r="A31" s="199" t="s">
        <v>359</v>
      </c>
      <c r="B31" s="199"/>
      <c r="C31" s="199"/>
      <c r="D31" s="199">
        <v>5000</v>
      </c>
    </row>
    <row r="32" spans="1:4" ht="12.75">
      <c r="A32" s="199" t="s">
        <v>330</v>
      </c>
      <c r="B32" s="199">
        <v>20000</v>
      </c>
      <c r="C32" s="199">
        <v>20000</v>
      </c>
      <c r="D32" s="199">
        <v>20000</v>
      </c>
    </row>
    <row r="33" spans="1:4" ht="12.75">
      <c r="A33" s="199" t="s">
        <v>331</v>
      </c>
      <c r="B33" s="199"/>
      <c r="C33" s="199"/>
      <c r="D33" s="199"/>
    </row>
    <row r="34" spans="1:4" ht="12.75">
      <c r="A34" s="199" t="s">
        <v>366</v>
      </c>
      <c r="B34" s="199">
        <v>5000</v>
      </c>
      <c r="C34" s="199">
        <v>5000</v>
      </c>
      <c r="D34" s="199">
        <v>3000</v>
      </c>
    </row>
    <row r="35" spans="1:4" ht="12.75">
      <c r="A35" s="199" t="s">
        <v>462</v>
      </c>
      <c r="B35" s="199"/>
      <c r="C35" s="199">
        <v>5000</v>
      </c>
      <c r="D35" s="199">
        <v>5600</v>
      </c>
    </row>
    <row r="36" spans="1:4" ht="12.75">
      <c r="A36" s="199" t="s">
        <v>541</v>
      </c>
      <c r="B36" s="199"/>
      <c r="C36" s="199">
        <v>4592</v>
      </c>
      <c r="D36" s="199">
        <v>4592</v>
      </c>
    </row>
    <row r="37" spans="1:4" ht="13.5" thickBot="1">
      <c r="A37" s="203" t="s">
        <v>542</v>
      </c>
      <c r="B37" s="203">
        <v>5500</v>
      </c>
      <c r="C37" s="203"/>
      <c r="D37" s="203"/>
    </row>
    <row r="38" spans="1:4" ht="13.5" thickBot="1">
      <c r="A38" s="202" t="s">
        <v>332</v>
      </c>
      <c r="B38" s="202">
        <f>B39+B40+B41+B43+B44+B45+B46+B47+B48+B49</f>
        <v>1200898</v>
      </c>
      <c r="C38" s="202">
        <f>C39+C40+C41+C43+C44+C45+C46+C47+C48+C49+C42</f>
        <v>739970</v>
      </c>
      <c r="D38" s="202">
        <f>D39+D40+D41+D43+D44+D45+D46+D47+D48+D49+D42</f>
        <v>673152</v>
      </c>
    </row>
    <row r="39" spans="1:4" ht="12.75">
      <c r="A39" s="199" t="s">
        <v>362</v>
      </c>
      <c r="B39" s="199">
        <v>1016500</v>
      </c>
      <c r="C39" s="199">
        <v>550000</v>
      </c>
      <c r="D39" s="199">
        <v>515000</v>
      </c>
    </row>
    <row r="40" spans="1:4" ht="12.75">
      <c r="A40" s="199" t="s">
        <v>333</v>
      </c>
      <c r="B40" s="199">
        <v>35879</v>
      </c>
      <c r="C40" s="199">
        <v>25075</v>
      </c>
      <c r="D40" s="199">
        <v>24182</v>
      </c>
    </row>
    <row r="41" spans="1:4" ht="12.75">
      <c r="A41" s="199" t="s">
        <v>334</v>
      </c>
      <c r="B41" s="199">
        <v>19503</v>
      </c>
      <c r="C41" s="199">
        <v>18691</v>
      </c>
      <c r="D41" s="199">
        <v>7815</v>
      </c>
    </row>
    <row r="42" spans="1:4" ht="12.75">
      <c r="A42" s="199" t="s">
        <v>563</v>
      </c>
      <c r="B42" s="199"/>
      <c r="C42" s="199">
        <v>5000</v>
      </c>
      <c r="D42" s="199">
        <v>5000</v>
      </c>
    </row>
    <row r="43" spans="1:4" ht="12.75">
      <c r="A43" s="199" t="s">
        <v>335</v>
      </c>
      <c r="B43" s="199">
        <v>13150</v>
      </c>
      <c r="C43" s="199">
        <v>13200</v>
      </c>
      <c r="D43" s="199">
        <v>9381</v>
      </c>
    </row>
    <row r="44" spans="1:4" ht="12.75">
      <c r="A44" s="199" t="s">
        <v>336</v>
      </c>
      <c r="B44" s="199">
        <v>9034</v>
      </c>
      <c r="C44" s="199">
        <v>10000</v>
      </c>
      <c r="D44" s="199">
        <v>7969</v>
      </c>
    </row>
    <row r="45" spans="1:4" ht="12.75">
      <c r="A45" s="199" t="s">
        <v>337</v>
      </c>
      <c r="B45" s="199">
        <v>29883</v>
      </c>
      <c r="C45" s="199">
        <v>11280</v>
      </c>
      <c r="D45" s="199">
        <v>9944</v>
      </c>
    </row>
    <row r="46" spans="1:4" ht="12.75">
      <c r="A46" s="199" t="s">
        <v>338</v>
      </c>
      <c r="B46" s="199">
        <v>7368</v>
      </c>
      <c r="C46" s="199">
        <v>21868</v>
      </c>
      <c r="D46" s="199">
        <v>8843</v>
      </c>
    </row>
    <row r="47" spans="1:4" ht="12.75">
      <c r="A47" s="199" t="s">
        <v>339</v>
      </c>
      <c r="B47" s="199">
        <v>10000</v>
      </c>
      <c r="C47" s="199">
        <v>10000</v>
      </c>
      <c r="D47" s="199">
        <v>10000</v>
      </c>
    </row>
    <row r="48" spans="1:4" ht="12.75">
      <c r="A48" s="199" t="s">
        <v>340</v>
      </c>
      <c r="B48" s="199">
        <v>12970</v>
      </c>
      <c r="C48" s="199">
        <v>30030</v>
      </c>
      <c r="D48" s="199">
        <v>30840</v>
      </c>
    </row>
    <row r="49" spans="1:4" ht="13.5" thickBot="1">
      <c r="A49" s="201" t="s">
        <v>341</v>
      </c>
      <c r="B49" s="199">
        <v>46611</v>
      </c>
      <c r="C49" s="201">
        <v>44826</v>
      </c>
      <c r="D49" s="201">
        <v>44178</v>
      </c>
    </row>
    <row r="50" spans="1:4" ht="13.5" thickBot="1">
      <c r="A50" s="204" t="s">
        <v>449</v>
      </c>
      <c r="B50" s="205">
        <v>104153</v>
      </c>
      <c r="C50" s="204">
        <v>1429473</v>
      </c>
      <c r="D50" s="204">
        <v>529702</v>
      </c>
    </row>
    <row r="51" spans="1:4" ht="13.5" thickBot="1">
      <c r="A51" s="206"/>
      <c r="B51" s="207"/>
      <c r="C51" s="208"/>
      <c r="D51" s="208"/>
    </row>
    <row r="52" spans="1:4" ht="13.5" thickBot="1">
      <c r="A52" s="209" t="s">
        <v>342</v>
      </c>
      <c r="B52" s="209">
        <f>B13+B17+B21+B38+B50</f>
        <v>1435216</v>
      </c>
      <c r="C52" s="209">
        <f>C50+C38+C21+C13+C17</f>
        <v>2321327</v>
      </c>
      <c r="D52" s="209">
        <f>D13+D17+D21+D38+D50</f>
        <v>1349804</v>
      </c>
    </row>
    <row r="53" spans="1:4" s="211" customFormat="1" ht="15">
      <c r="A53" s="210"/>
      <c r="B53" s="210"/>
      <c r="C53" s="210"/>
      <c r="D53" s="210"/>
    </row>
    <row r="54" spans="1:4" s="211" customFormat="1" ht="15">
      <c r="A54" s="210"/>
      <c r="B54" s="210"/>
      <c r="C54" s="210"/>
      <c r="D54" s="210"/>
    </row>
    <row r="57" spans="1:2" s="193" customFormat="1" ht="12.75">
      <c r="A57" s="192"/>
      <c r="B57" s="212"/>
    </row>
    <row r="58" s="193" customFormat="1" ht="12.75" hidden="1">
      <c r="A58" s="193" t="s">
        <v>343</v>
      </c>
    </row>
    <row r="59" s="193" customFormat="1" ht="12.75" hidden="1">
      <c r="A59" s="193" t="s">
        <v>355</v>
      </c>
    </row>
    <row r="60" spans="1:6" ht="14.25">
      <c r="A60" s="213" t="s">
        <v>544</v>
      </c>
      <c r="B60" s="52" t="s">
        <v>578</v>
      </c>
      <c r="D60" s="214"/>
      <c r="E60" s="215"/>
      <c r="F60" s="216"/>
    </row>
    <row r="61" spans="1:6" ht="14.25">
      <c r="A61" s="213" t="s">
        <v>545</v>
      </c>
      <c r="B61" s="52" t="s">
        <v>579</v>
      </c>
      <c r="D61" s="216"/>
      <c r="E61" s="213"/>
      <c r="F61" s="216"/>
    </row>
  </sheetData>
  <mergeCells count="7">
    <mergeCell ref="A3:D3"/>
    <mergeCell ref="C10:C12"/>
    <mergeCell ref="D10:D12"/>
    <mergeCell ref="A6:D6"/>
    <mergeCell ref="A7:D7"/>
    <mergeCell ref="B10:B12"/>
    <mergeCell ref="A8:D8"/>
  </mergeCells>
  <printOptions/>
  <pageMargins left="0.41" right="0.17" top="0.85" bottom="0.73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K41"/>
  <sheetViews>
    <sheetView zoomScaleSheetLayoutView="75" workbookViewId="0" topLeftCell="A1">
      <selection activeCell="E47" sqref="E47"/>
    </sheetView>
  </sheetViews>
  <sheetFormatPr defaultColWidth="9.140625" defaultRowHeight="12"/>
  <cols>
    <col min="1" max="1" width="44.8515625" style="1" customWidth="1"/>
    <col min="2" max="10" width="15.8515625" style="1" customWidth="1"/>
    <col min="11" max="16384" width="9.28125" style="1" customWidth="1"/>
  </cols>
  <sheetData>
    <row r="4" spans="1:11" ht="14.25">
      <c r="A4" s="419" t="s">
        <v>311</v>
      </c>
      <c r="B4" s="419"/>
      <c r="C4" s="419"/>
      <c r="D4" s="419"/>
      <c r="E4" s="419"/>
      <c r="F4" s="419"/>
      <c r="G4" s="419"/>
      <c r="H4" s="419"/>
      <c r="I4" s="419"/>
      <c r="J4" s="419"/>
      <c r="K4" s="31"/>
    </row>
    <row r="5" spans="1:9" ht="13.5">
      <c r="A5" s="41"/>
      <c r="B5" s="41"/>
      <c r="I5" s="2" t="s">
        <v>353</v>
      </c>
    </row>
    <row r="6" spans="1:10" ht="12.75">
      <c r="A6" s="420" t="s">
        <v>562</v>
      </c>
      <c r="B6" s="420"/>
      <c r="C6" s="420"/>
      <c r="D6" s="420"/>
      <c r="E6" s="420"/>
      <c r="F6" s="420"/>
      <c r="G6" s="420"/>
      <c r="H6" s="420"/>
      <c r="I6" s="420"/>
      <c r="J6" s="420"/>
    </row>
    <row r="7" spans="1:10" ht="12.75">
      <c r="A7" s="463" t="s">
        <v>463</v>
      </c>
      <c r="B7" s="463"/>
      <c r="C7" s="463"/>
      <c r="D7" s="463"/>
      <c r="E7" s="463"/>
      <c r="F7" s="463"/>
      <c r="G7" s="463"/>
      <c r="H7" s="463"/>
      <c r="I7" s="463"/>
      <c r="J7" s="463"/>
    </row>
    <row r="8" spans="1:11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0" ht="12.7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3.5" thickBot="1"/>
    <row r="11" spans="1:11" s="4" customFormat="1" ht="15.75" thickBot="1">
      <c r="A11" s="464" t="s">
        <v>132</v>
      </c>
      <c r="B11" s="460" t="s">
        <v>151</v>
      </c>
      <c r="C11" s="461"/>
      <c r="D11" s="461"/>
      <c r="E11" s="460" t="s">
        <v>82</v>
      </c>
      <c r="F11" s="461"/>
      <c r="G11" s="462"/>
      <c r="H11" s="460" t="s">
        <v>272</v>
      </c>
      <c r="I11" s="461"/>
      <c r="J11" s="462"/>
      <c r="K11" s="1"/>
    </row>
    <row r="12" spans="1:10" s="4" customFormat="1" ht="18" customHeight="1">
      <c r="A12" s="465"/>
      <c r="B12" s="457" t="s">
        <v>555</v>
      </c>
      <c r="C12" s="457" t="s">
        <v>543</v>
      </c>
      <c r="D12" s="457" t="s">
        <v>556</v>
      </c>
      <c r="E12" s="457" t="s">
        <v>555</v>
      </c>
      <c r="F12" s="457" t="s">
        <v>543</v>
      </c>
      <c r="G12" s="457" t="s">
        <v>556</v>
      </c>
      <c r="H12" s="457" t="s">
        <v>555</v>
      </c>
      <c r="I12" s="457" t="s">
        <v>543</v>
      </c>
      <c r="J12" s="457" t="s">
        <v>556</v>
      </c>
    </row>
    <row r="13" spans="1:10" s="4" customFormat="1" ht="15">
      <c r="A13" s="465"/>
      <c r="B13" s="458"/>
      <c r="C13" s="458"/>
      <c r="D13" s="458"/>
      <c r="E13" s="458"/>
      <c r="F13" s="458"/>
      <c r="G13" s="458"/>
      <c r="H13" s="458"/>
      <c r="I13" s="458"/>
      <c r="J13" s="458"/>
    </row>
    <row r="14" spans="1:10" ht="16.5" customHeight="1" thickBot="1">
      <c r="A14" s="466"/>
      <c r="B14" s="459"/>
      <c r="C14" s="459"/>
      <c r="D14" s="459"/>
      <c r="E14" s="459"/>
      <c r="F14" s="459"/>
      <c r="G14" s="459"/>
      <c r="H14" s="459"/>
      <c r="I14" s="459"/>
      <c r="J14" s="459"/>
    </row>
    <row r="15" spans="1:10" s="2" customFormat="1" ht="12.75">
      <c r="A15" s="121" t="s">
        <v>308</v>
      </c>
      <c r="B15" s="67"/>
      <c r="C15" s="68"/>
      <c r="D15" s="68"/>
      <c r="E15" s="68"/>
      <c r="F15" s="68"/>
      <c r="G15" s="68"/>
      <c r="H15" s="68"/>
      <c r="I15" s="127"/>
      <c r="J15" s="122"/>
    </row>
    <row r="16" spans="1:10" ht="15">
      <c r="A16" s="123" t="s">
        <v>133</v>
      </c>
      <c r="B16" s="42">
        <f aca="true" t="shared" si="0" ref="B16:B27">E16+H16</f>
        <v>228340</v>
      </c>
      <c r="C16" s="42">
        <f aca="true" t="shared" si="1" ref="C16:C25">F16+I16</f>
        <v>224980</v>
      </c>
      <c r="D16" s="42">
        <f aca="true" t="shared" si="2" ref="D16:D27">G16+J16</f>
        <v>214080</v>
      </c>
      <c r="E16" s="13">
        <v>105960</v>
      </c>
      <c r="F16" s="13">
        <v>103980</v>
      </c>
      <c r="G16" s="13">
        <v>95780</v>
      </c>
      <c r="H16" s="13">
        <v>122380</v>
      </c>
      <c r="I16" s="128">
        <v>121000</v>
      </c>
      <c r="J16" s="124">
        <v>118300</v>
      </c>
    </row>
    <row r="17" spans="1:10" ht="15">
      <c r="A17" s="123" t="s">
        <v>134</v>
      </c>
      <c r="B17" s="42">
        <f t="shared" si="0"/>
        <v>104037</v>
      </c>
      <c r="C17" s="42">
        <f t="shared" si="1"/>
        <v>126204</v>
      </c>
      <c r="D17" s="42">
        <f t="shared" si="2"/>
        <v>121870</v>
      </c>
      <c r="E17" s="13">
        <v>48200</v>
      </c>
      <c r="F17" s="13">
        <v>47204</v>
      </c>
      <c r="G17" s="13">
        <v>43340</v>
      </c>
      <c r="H17" s="13">
        <v>55837</v>
      </c>
      <c r="I17" s="128">
        <v>79000</v>
      </c>
      <c r="J17" s="124">
        <v>78530</v>
      </c>
    </row>
    <row r="18" spans="1:10" ht="15">
      <c r="A18" s="123" t="s">
        <v>135</v>
      </c>
      <c r="B18" s="42">
        <f t="shared" si="0"/>
        <v>17167</v>
      </c>
      <c r="C18" s="42">
        <f t="shared" si="1"/>
        <v>15775</v>
      </c>
      <c r="D18" s="42">
        <f t="shared" si="2"/>
        <v>15278</v>
      </c>
      <c r="E18" s="13">
        <v>7775</v>
      </c>
      <c r="F18" s="13">
        <v>6775</v>
      </c>
      <c r="G18" s="13">
        <v>6316</v>
      </c>
      <c r="H18" s="13">
        <v>9392</v>
      </c>
      <c r="I18" s="128">
        <v>9000</v>
      </c>
      <c r="J18" s="124">
        <v>8962</v>
      </c>
    </row>
    <row r="19" spans="1:10" ht="15">
      <c r="A19" s="123" t="s">
        <v>136</v>
      </c>
      <c r="B19" s="42">
        <f t="shared" si="0"/>
        <v>14337</v>
      </c>
      <c r="C19" s="42">
        <f>F19+I19</f>
        <v>15075</v>
      </c>
      <c r="D19" s="42">
        <f t="shared" si="2"/>
        <v>14532</v>
      </c>
      <c r="E19" s="13">
        <v>5775</v>
      </c>
      <c r="F19" s="13">
        <v>6475</v>
      </c>
      <c r="G19" s="13">
        <v>6002</v>
      </c>
      <c r="H19" s="13">
        <v>8562</v>
      </c>
      <c r="I19" s="128">
        <v>8600</v>
      </c>
      <c r="J19" s="124">
        <v>8530</v>
      </c>
    </row>
    <row r="20" spans="1:10" ht="15">
      <c r="A20" s="123" t="s">
        <v>137</v>
      </c>
      <c r="B20" s="42">
        <f t="shared" si="0"/>
        <v>22145</v>
      </c>
      <c r="C20" s="42">
        <f t="shared" si="1"/>
        <v>39205</v>
      </c>
      <c r="D20" s="42">
        <f t="shared" si="2"/>
        <v>38691</v>
      </c>
      <c r="E20" s="13">
        <v>5775</v>
      </c>
      <c r="F20" s="13">
        <v>5775</v>
      </c>
      <c r="G20" s="13">
        <v>5351</v>
      </c>
      <c r="H20" s="13">
        <v>16370</v>
      </c>
      <c r="I20" s="128">
        <v>33430</v>
      </c>
      <c r="J20" s="124">
        <v>33340</v>
      </c>
    </row>
    <row r="21" spans="1:11" ht="15">
      <c r="A21" s="123" t="s">
        <v>138</v>
      </c>
      <c r="B21" s="42">
        <f>E21+H21</f>
        <v>29387</v>
      </c>
      <c r="C21" s="42">
        <f t="shared" si="1"/>
        <v>32125</v>
      </c>
      <c r="D21" s="42">
        <f>G21+J21</f>
        <v>31256</v>
      </c>
      <c r="E21" s="13">
        <v>7775</v>
      </c>
      <c r="F21" s="13">
        <v>6625</v>
      </c>
      <c r="G21" s="13">
        <v>6166</v>
      </c>
      <c r="H21" s="13">
        <v>21612</v>
      </c>
      <c r="I21" s="128">
        <v>25500</v>
      </c>
      <c r="J21" s="124">
        <v>25090</v>
      </c>
      <c r="K21" s="9"/>
    </row>
    <row r="22" spans="1:10" ht="15">
      <c r="A22" s="123" t="s">
        <v>139</v>
      </c>
      <c r="B22" s="42">
        <f t="shared" si="0"/>
        <v>21207</v>
      </c>
      <c r="C22" s="42">
        <f t="shared" si="1"/>
        <v>24775</v>
      </c>
      <c r="D22" s="42">
        <f t="shared" si="2"/>
        <v>24055</v>
      </c>
      <c r="E22" s="13">
        <v>7775</v>
      </c>
      <c r="F22" s="13">
        <v>6575</v>
      </c>
      <c r="G22" s="13">
        <v>6150</v>
      </c>
      <c r="H22" s="13">
        <v>13432</v>
      </c>
      <c r="I22" s="128">
        <v>18200</v>
      </c>
      <c r="J22" s="124">
        <v>17905</v>
      </c>
    </row>
    <row r="23" spans="1:10" ht="15">
      <c r="A23" s="123" t="s">
        <v>140</v>
      </c>
      <c r="B23" s="42">
        <f t="shared" si="0"/>
        <v>10447</v>
      </c>
      <c r="C23" s="42">
        <f t="shared" si="1"/>
        <v>14275</v>
      </c>
      <c r="D23" s="42">
        <f t="shared" si="2"/>
        <v>13670</v>
      </c>
      <c r="E23" s="13">
        <v>5775</v>
      </c>
      <c r="F23" s="13">
        <v>5775</v>
      </c>
      <c r="G23" s="13">
        <v>5340</v>
      </c>
      <c r="H23" s="13">
        <v>4672</v>
      </c>
      <c r="I23" s="128">
        <v>8500</v>
      </c>
      <c r="J23" s="124">
        <v>8330</v>
      </c>
    </row>
    <row r="24" spans="1:10" ht="15">
      <c r="A24" s="123" t="s">
        <v>141</v>
      </c>
      <c r="B24" s="42">
        <f t="shared" si="0"/>
        <v>8063</v>
      </c>
      <c r="C24" s="42">
        <f t="shared" si="1"/>
        <v>21312</v>
      </c>
      <c r="D24" s="42">
        <f t="shared" si="2"/>
        <v>20382</v>
      </c>
      <c r="E24" s="13">
        <v>4438</v>
      </c>
      <c r="F24" s="13">
        <v>7112</v>
      </c>
      <c r="G24" s="13">
        <v>6182</v>
      </c>
      <c r="H24" s="13">
        <v>3625</v>
      </c>
      <c r="I24" s="128">
        <v>14200</v>
      </c>
      <c r="J24" s="124">
        <v>14200</v>
      </c>
    </row>
    <row r="25" spans="1:10" ht="15">
      <c r="A25" s="123" t="s">
        <v>142</v>
      </c>
      <c r="B25" s="42">
        <f t="shared" si="0"/>
        <v>24377</v>
      </c>
      <c r="C25" s="42">
        <f t="shared" si="1"/>
        <v>18975</v>
      </c>
      <c r="D25" s="42">
        <f t="shared" si="2"/>
        <v>18313</v>
      </c>
      <c r="E25" s="13">
        <v>7775</v>
      </c>
      <c r="F25" s="13">
        <v>5775</v>
      </c>
      <c r="G25" s="13">
        <v>5283</v>
      </c>
      <c r="H25" s="13">
        <v>16602</v>
      </c>
      <c r="I25" s="128">
        <v>13200</v>
      </c>
      <c r="J25" s="124">
        <v>13030</v>
      </c>
    </row>
    <row r="26" spans="1:10" ht="15">
      <c r="A26" s="123" t="s">
        <v>266</v>
      </c>
      <c r="B26" s="42">
        <f t="shared" si="0"/>
        <v>12000</v>
      </c>
      <c r="C26" s="42">
        <f>F26+I26</f>
        <v>12000</v>
      </c>
      <c r="D26" s="42">
        <f t="shared" si="2"/>
        <v>11295</v>
      </c>
      <c r="E26" s="13"/>
      <c r="F26" s="13"/>
      <c r="G26" s="13"/>
      <c r="H26" s="13">
        <v>12000</v>
      </c>
      <c r="I26" s="128">
        <v>12000</v>
      </c>
      <c r="J26" s="124">
        <v>11295</v>
      </c>
    </row>
    <row r="27" spans="1:10" ht="15.75" thickBot="1">
      <c r="A27" s="69" t="s">
        <v>313</v>
      </c>
      <c r="B27" s="42">
        <f t="shared" si="0"/>
        <v>0</v>
      </c>
      <c r="C27" s="42">
        <f>F27+I27</f>
        <v>0</v>
      </c>
      <c r="D27" s="42">
        <f t="shared" si="2"/>
        <v>0</v>
      </c>
      <c r="E27" s="70"/>
      <c r="F27" s="70"/>
      <c r="G27" s="70"/>
      <c r="H27" s="70"/>
      <c r="I27" s="129"/>
      <c r="J27" s="125"/>
    </row>
    <row r="28" spans="1:10" ht="16.5" thickBot="1">
      <c r="A28" s="71" t="s">
        <v>309</v>
      </c>
      <c r="B28" s="72">
        <f>SUM(B16:B27)</f>
        <v>491507</v>
      </c>
      <c r="C28" s="107">
        <f>SUM(C16:C27)</f>
        <v>544701</v>
      </c>
      <c r="D28" s="108">
        <f>G28+J28</f>
        <v>523422</v>
      </c>
      <c r="E28" s="72">
        <f aca="true" t="shared" si="3" ref="E28:J28">SUM(E16:E27)</f>
        <v>207023</v>
      </c>
      <c r="F28" s="72">
        <f t="shared" si="3"/>
        <v>202071</v>
      </c>
      <c r="G28" s="107">
        <f t="shared" si="3"/>
        <v>185910</v>
      </c>
      <c r="H28" s="130">
        <f t="shared" si="3"/>
        <v>284484</v>
      </c>
      <c r="I28" s="72">
        <f t="shared" si="3"/>
        <v>342630</v>
      </c>
      <c r="J28" s="126">
        <f t="shared" si="3"/>
        <v>337512</v>
      </c>
    </row>
    <row r="32" spans="1:4" s="4" customFormat="1" ht="15">
      <c r="A32" s="39"/>
      <c r="B32" s="39"/>
      <c r="C32" s="11"/>
      <c r="D32" s="11"/>
    </row>
    <row r="33" spans="1:2" s="4" customFormat="1" ht="15" hidden="1">
      <c r="A33" s="26" t="s">
        <v>268</v>
      </c>
      <c r="B33" s="26"/>
    </row>
    <row r="34" spans="1:4" s="4" customFormat="1" ht="15" hidden="1">
      <c r="A34" s="4" t="s">
        <v>215</v>
      </c>
      <c r="C34" s="1"/>
      <c r="D34" s="1"/>
    </row>
    <row r="35" spans="1:8" s="4" customFormat="1" ht="15">
      <c r="A35" s="52" t="s">
        <v>544</v>
      </c>
      <c r="B35" s="52"/>
      <c r="D35" s="11"/>
      <c r="E35" s="64"/>
      <c r="F35" s="52" t="s">
        <v>578</v>
      </c>
      <c r="H35" s="1"/>
    </row>
    <row r="36" spans="1:9" ht="15">
      <c r="A36" s="52" t="s">
        <v>545</v>
      </c>
      <c r="B36" s="52"/>
      <c r="D36" s="4"/>
      <c r="E36" s="52"/>
      <c r="F36" s="52" t="s">
        <v>579</v>
      </c>
      <c r="G36" s="11"/>
      <c r="H36" s="11"/>
      <c r="I36" s="26"/>
    </row>
    <row r="37" spans="7:9" ht="12.75">
      <c r="G37"/>
      <c r="H37"/>
      <c r="I37"/>
    </row>
    <row r="38" s="73" customFormat="1" ht="12.75"/>
    <row r="39" spans="2:10" s="73" customFormat="1" ht="15">
      <c r="B39" s="76"/>
      <c r="C39" s="76"/>
      <c r="D39" s="76"/>
      <c r="E39" s="76"/>
      <c r="F39" s="76"/>
      <c r="G39" s="76"/>
      <c r="H39" s="76"/>
      <c r="I39" s="76"/>
      <c r="J39" s="76"/>
    </row>
    <row r="40" spans="1:10" s="73" customFormat="1" ht="15">
      <c r="A40" s="75"/>
      <c r="B40" s="76"/>
      <c r="C40" s="76"/>
      <c r="D40" s="76"/>
      <c r="E40" s="77"/>
      <c r="F40" s="76"/>
      <c r="G40" s="76"/>
      <c r="H40" s="76"/>
      <c r="I40" s="76"/>
      <c r="J40" s="76"/>
    </row>
    <row r="41" spans="1:10" s="73" customFormat="1" ht="15.75">
      <c r="A41" s="74"/>
      <c r="B41" s="74"/>
      <c r="C41" s="74"/>
      <c r="D41" s="74"/>
      <c r="E41" s="74"/>
      <c r="F41" s="74"/>
      <c r="G41" s="74"/>
      <c r="H41" s="74"/>
      <c r="I41" s="74"/>
      <c r="J41" s="74"/>
    </row>
    <row r="42" s="73" customFormat="1" ht="12.75"/>
    <row r="43" s="73" customFormat="1" ht="12.75"/>
    <row r="44" s="73" customFormat="1" ht="12.75"/>
    <row r="45" s="73" customFormat="1" ht="12.75"/>
    <row r="46" s="73" customFormat="1" ht="12.75"/>
    <row r="47" s="73" customFormat="1" ht="12.75"/>
    <row r="48" s="73" customFormat="1" ht="12.75"/>
    <row r="49" s="73" customFormat="1" ht="12.75"/>
    <row r="50" s="73" customFormat="1" ht="12.75"/>
    <row r="51" s="73" customFormat="1" ht="12.75"/>
    <row r="52" s="73" customFormat="1" ht="12.75"/>
    <row r="53" s="73" customFormat="1" ht="12.75"/>
    <row r="54" s="73" customFormat="1" ht="12.75"/>
    <row r="55" s="73" customFormat="1" ht="12.75"/>
    <row r="56" s="73" customFormat="1" ht="12.75"/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73" customFormat="1" ht="12.75"/>
    <row r="111" s="73" customFormat="1" ht="12.75"/>
    <row r="112" s="73" customFormat="1" ht="12.75"/>
    <row r="113" s="73" customFormat="1" ht="12.75"/>
    <row r="114" s="73" customFormat="1" ht="12.75"/>
    <row r="115" s="73" customFormat="1" ht="12.75"/>
    <row r="116" s="73" customFormat="1" ht="12.75"/>
    <row r="117" s="73" customFormat="1" ht="12.75"/>
    <row r="118" s="73" customFormat="1" ht="12.75"/>
    <row r="119" s="73" customFormat="1" ht="12.75"/>
    <row r="120" s="73" customFormat="1" ht="12.75"/>
    <row r="121" s="73" customFormat="1" ht="12.75"/>
    <row r="122" s="73" customFormat="1" ht="12.75"/>
    <row r="123" s="73" customFormat="1" ht="12.75"/>
    <row r="124" s="73" customFormat="1" ht="12.75"/>
    <row r="125" s="73" customFormat="1" ht="12.75"/>
    <row r="126" s="73" customFormat="1" ht="12.75"/>
    <row r="127" s="73" customFormat="1" ht="12.75"/>
    <row r="128" s="73" customFormat="1" ht="12.75"/>
    <row r="129" s="73" customFormat="1" ht="12.75"/>
    <row r="130" s="73" customFormat="1" ht="12.75"/>
    <row r="131" s="73" customFormat="1" ht="12.75"/>
    <row r="132" s="73" customFormat="1" ht="12.75"/>
    <row r="133" s="73" customFormat="1" ht="12.75"/>
    <row r="134" s="73" customFormat="1" ht="12.75"/>
    <row r="135" s="73" customFormat="1" ht="12.75"/>
    <row r="136" s="73" customFormat="1" ht="12.75"/>
    <row r="137" s="73" customFormat="1" ht="12.75"/>
    <row r="138" s="73" customFormat="1" ht="12.75"/>
    <row r="139" s="73" customFormat="1" ht="12.75"/>
    <row r="140" s="73" customFormat="1" ht="12.75"/>
    <row r="141" s="73" customFormat="1" ht="12.75"/>
    <row r="142" s="73" customFormat="1" ht="12.75"/>
    <row r="143" s="73" customFormat="1" ht="12.75"/>
    <row r="144" s="73" customFormat="1" ht="12.75"/>
    <row r="145" s="73" customFormat="1" ht="12.75"/>
    <row r="146" s="73" customFormat="1" ht="12.75"/>
    <row r="147" s="73" customFormat="1" ht="12.75"/>
    <row r="148" s="73" customFormat="1" ht="12.75"/>
    <row r="149" s="73" customFormat="1" ht="12.75"/>
    <row r="150" s="73" customFormat="1" ht="12.75"/>
    <row r="151" s="73" customFormat="1" ht="12.75"/>
    <row r="152" s="73" customFormat="1" ht="12.75"/>
    <row r="153" s="73" customFormat="1" ht="12.75"/>
    <row r="154" s="73" customFormat="1" ht="12.75"/>
    <row r="155" s="73" customFormat="1" ht="12.75"/>
    <row r="156" s="73" customFormat="1" ht="12.75"/>
    <row r="157" s="73" customFormat="1" ht="12.75"/>
    <row r="158" s="73" customFormat="1" ht="12.75"/>
    <row r="159" s="73" customFormat="1" ht="12.75"/>
    <row r="160" s="73" customFormat="1" ht="12.75"/>
    <row r="161" s="73" customFormat="1" ht="12.75"/>
    <row r="162" s="73" customFormat="1" ht="12.75"/>
    <row r="163" s="73" customFormat="1" ht="12.75"/>
    <row r="164" s="73" customFormat="1" ht="12.75"/>
    <row r="165" s="73" customFormat="1" ht="12.75"/>
    <row r="166" s="73" customFormat="1" ht="12.75"/>
    <row r="167" s="73" customFormat="1" ht="12.75"/>
    <row r="168" s="73" customFormat="1" ht="12.75"/>
    <row r="169" s="73" customFormat="1" ht="12.75"/>
    <row r="170" s="73" customFormat="1" ht="12.75"/>
    <row r="171" s="73" customFormat="1" ht="12.75"/>
    <row r="172" s="73" customFormat="1" ht="12.75"/>
    <row r="173" s="73" customFormat="1" ht="12.75"/>
    <row r="174" s="73" customFormat="1" ht="12.75"/>
    <row r="175" s="73" customFormat="1" ht="12.75"/>
    <row r="176" s="73" customFormat="1" ht="12.75"/>
    <row r="177" s="73" customFormat="1" ht="12.75"/>
    <row r="178" s="73" customFormat="1" ht="12.75"/>
    <row r="179" s="73" customFormat="1" ht="12.75"/>
    <row r="180" s="73" customFormat="1" ht="12.75"/>
    <row r="181" s="73" customFormat="1" ht="12.75"/>
    <row r="182" s="73" customFormat="1" ht="12.75"/>
    <row r="183" s="73" customFormat="1" ht="12.75"/>
    <row r="184" s="73" customFormat="1" ht="12.75"/>
    <row r="185" s="73" customFormat="1" ht="12.75"/>
    <row r="186" s="73" customFormat="1" ht="12.75"/>
    <row r="187" s="73" customFormat="1" ht="12.75"/>
    <row r="188" s="73" customFormat="1" ht="12.75"/>
    <row r="189" s="73" customFormat="1" ht="12.75"/>
    <row r="190" s="73" customFormat="1" ht="12.75"/>
    <row r="191" s="73" customFormat="1" ht="12.75"/>
    <row r="192" s="73" customFormat="1" ht="12.75"/>
    <row r="193" s="73" customFormat="1" ht="12.75"/>
    <row r="194" s="73" customFormat="1" ht="12.75"/>
    <row r="195" s="73" customFormat="1" ht="12.75"/>
    <row r="196" s="73" customFormat="1" ht="12.75"/>
    <row r="197" s="73" customFormat="1" ht="12.75"/>
    <row r="198" s="73" customFormat="1" ht="12.75"/>
    <row r="199" s="73" customFormat="1" ht="12.75"/>
    <row r="200" s="73" customFormat="1" ht="12.75"/>
    <row r="201" s="73" customFormat="1" ht="12.75"/>
    <row r="202" s="73" customFormat="1" ht="12.75"/>
    <row r="203" s="73" customFormat="1" ht="12.75"/>
    <row r="204" s="73" customFormat="1" ht="12.75"/>
    <row r="205" s="73" customFormat="1" ht="12.75"/>
    <row r="206" s="73" customFormat="1" ht="12.75"/>
    <row r="207" s="73" customFormat="1" ht="12.75"/>
    <row r="208" s="73" customFormat="1" ht="12.75"/>
    <row r="209" s="73" customFormat="1" ht="12.75"/>
    <row r="210" s="73" customFormat="1" ht="12.75"/>
    <row r="211" s="73" customFormat="1" ht="12.75"/>
    <row r="212" s="73" customFormat="1" ht="12.75"/>
    <row r="213" s="73" customFormat="1" ht="12.75"/>
    <row r="214" s="73" customFormat="1" ht="12.75"/>
    <row r="215" s="73" customFormat="1" ht="12.75"/>
    <row r="216" s="73" customFormat="1" ht="12.75"/>
    <row r="217" s="73" customFormat="1" ht="12.75"/>
    <row r="218" s="73" customFormat="1" ht="12.75"/>
    <row r="219" s="73" customFormat="1" ht="12.75"/>
    <row r="220" s="73" customFormat="1" ht="12.75"/>
    <row r="221" s="73" customFormat="1" ht="12.75"/>
    <row r="222" s="73" customFormat="1" ht="12.75"/>
    <row r="223" s="73" customFormat="1" ht="12.75"/>
    <row r="224" s="73" customFormat="1" ht="12.75"/>
    <row r="225" s="73" customFormat="1" ht="12.75"/>
    <row r="226" s="73" customFormat="1" ht="12.75"/>
    <row r="227" s="73" customFormat="1" ht="12.75"/>
    <row r="228" s="73" customFormat="1" ht="12.75"/>
    <row r="229" s="73" customFormat="1" ht="12.75"/>
    <row r="230" s="73" customFormat="1" ht="12.75"/>
    <row r="231" s="73" customFormat="1" ht="12.75"/>
    <row r="232" s="73" customFormat="1" ht="12.75"/>
    <row r="233" s="73" customFormat="1" ht="12.75"/>
    <row r="234" s="73" customFormat="1" ht="12.75"/>
    <row r="235" s="73" customFormat="1" ht="12.75"/>
    <row r="236" s="73" customFormat="1" ht="12.75"/>
    <row r="237" s="73" customFormat="1" ht="12.75"/>
    <row r="238" s="73" customFormat="1" ht="12.75"/>
    <row r="239" s="73" customFormat="1" ht="12.75"/>
    <row r="240" s="73" customFormat="1" ht="12.75"/>
    <row r="241" s="73" customFormat="1" ht="12.75"/>
    <row r="242" s="73" customFormat="1" ht="12.75"/>
    <row r="243" s="73" customFormat="1" ht="12.75"/>
    <row r="244" s="73" customFormat="1" ht="12.75"/>
    <row r="245" s="73" customFormat="1" ht="12.75"/>
    <row r="246" s="73" customFormat="1" ht="12.75"/>
    <row r="247" s="73" customFormat="1" ht="12.75"/>
    <row r="248" s="73" customFormat="1" ht="12.75"/>
    <row r="249" s="73" customFormat="1" ht="12.75"/>
    <row r="250" s="73" customFormat="1" ht="12.75"/>
    <row r="251" s="73" customFormat="1" ht="12.75"/>
    <row r="252" s="73" customFormat="1" ht="12.75"/>
    <row r="253" s="73" customFormat="1" ht="12.75"/>
    <row r="254" s="73" customFormat="1" ht="12.75"/>
    <row r="255" s="73" customFormat="1" ht="12.75"/>
    <row r="256" s="73" customFormat="1" ht="12.75"/>
    <row r="257" s="73" customFormat="1" ht="12.75"/>
    <row r="258" s="73" customFormat="1" ht="12.75"/>
    <row r="259" s="73" customFormat="1" ht="12.75"/>
    <row r="260" s="73" customFormat="1" ht="12.75"/>
    <row r="261" s="73" customFormat="1" ht="12.75"/>
    <row r="262" s="73" customFormat="1" ht="12.75"/>
    <row r="263" s="73" customFormat="1" ht="12.75"/>
    <row r="264" s="73" customFormat="1" ht="12.75"/>
    <row r="265" s="73" customFormat="1" ht="12.75"/>
    <row r="266" s="73" customFormat="1" ht="12.75"/>
    <row r="267" s="73" customFormat="1" ht="12.75"/>
    <row r="268" s="73" customFormat="1" ht="12.75"/>
    <row r="269" s="73" customFormat="1" ht="12.75"/>
    <row r="270" s="73" customFormat="1" ht="12.75"/>
    <row r="271" s="73" customFormat="1" ht="12.75"/>
    <row r="272" s="73" customFormat="1" ht="12.75"/>
    <row r="273" s="73" customFormat="1" ht="12.75"/>
    <row r="274" s="73" customFormat="1" ht="12.75"/>
    <row r="275" s="73" customFormat="1" ht="12.75"/>
    <row r="276" s="73" customFormat="1" ht="12.75"/>
    <row r="277" s="73" customFormat="1" ht="12.75"/>
    <row r="278" s="73" customFormat="1" ht="12.75"/>
    <row r="279" s="73" customFormat="1" ht="12.75"/>
    <row r="280" s="73" customFormat="1" ht="12.75"/>
    <row r="281" s="73" customFormat="1" ht="12.75"/>
    <row r="282" s="73" customFormat="1" ht="12.75"/>
    <row r="283" s="73" customFormat="1" ht="12.75"/>
    <row r="284" s="73" customFormat="1" ht="12.75"/>
    <row r="285" s="73" customFormat="1" ht="12.75"/>
    <row r="286" s="73" customFormat="1" ht="12.75"/>
    <row r="287" s="73" customFormat="1" ht="12.75"/>
    <row r="288" s="73" customFormat="1" ht="12.75"/>
    <row r="289" s="73" customFormat="1" ht="12.75"/>
    <row r="290" s="73" customFormat="1" ht="12.75"/>
    <row r="291" s="73" customFormat="1" ht="12.75"/>
    <row r="292" s="73" customFormat="1" ht="12.75"/>
    <row r="293" s="73" customFormat="1" ht="12.75"/>
    <row r="294" s="73" customFormat="1" ht="12.75"/>
    <row r="295" s="73" customFormat="1" ht="12.75"/>
    <row r="296" s="73" customFormat="1" ht="12.75"/>
    <row r="297" s="73" customFormat="1" ht="12.75"/>
    <row r="298" s="73" customFormat="1" ht="12.75"/>
    <row r="299" s="73" customFormat="1" ht="12.75"/>
    <row r="300" s="73" customFormat="1" ht="12.75"/>
    <row r="301" s="73" customFormat="1" ht="12.75"/>
    <row r="302" s="73" customFormat="1" ht="12.75"/>
    <row r="303" s="73" customFormat="1" ht="12.75"/>
    <row r="304" s="73" customFormat="1" ht="12.75"/>
    <row r="305" s="73" customFormat="1" ht="12.75"/>
    <row r="306" s="73" customFormat="1" ht="12.75"/>
    <row r="307" s="73" customFormat="1" ht="12.75"/>
    <row r="308" s="73" customFormat="1" ht="12.75"/>
    <row r="309" s="73" customFormat="1" ht="12.75"/>
    <row r="310" s="73" customFormat="1" ht="12.75"/>
    <row r="311" s="73" customFormat="1" ht="12.75"/>
    <row r="312" s="73" customFormat="1" ht="12.75"/>
    <row r="313" s="73" customFormat="1" ht="12.75"/>
    <row r="314" s="73" customFormat="1" ht="12.75"/>
    <row r="315" s="73" customFormat="1" ht="12.75"/>
    <row r="316" s="73" customFormat="1" ht="12.75"/>
    <row r="317" s="73" customFormat="1" ht="12.75"/>
    <row r="318" s="73" customFormat="1" ht="12.75"/>
    <row r="319" s="73" customFormat="1" ht="12.75"/>
    <row r="320" s="73" customFormat="1" ht="12.75"/>
    <row r="321" s="73" customFormat="1" ht="12.75"/>
    <row r="322" s="73" customFormat="1" ht="12.75"/>
    <row r="323" s="73" customFormat="1" ht="12.75"/>
    <row r="324" s="73" customFormat="1" ht="12.75"/>
    <row r="325" s="73" customFormat="1" ht="12.75"/>
    <row r="326" s="73" customFormat="1" ht="12.75"/>
    <row r="327" s="73" customFormat="1" ht="12.75"/>
    <row r="328" s="73" customFormat="1" ht="12.75"/>
    <row r="329" s="73" customFormat="1" ht="12.75"/>
    <row r="330" s="73" customFormat="1" ht="12.75"/>
    <row r="331" s="73" customFormat="1" ht="12.75"/>
    <row r="332" s="73" customFormat="1" ht="12.75"/>
    <row r="333" s="73" customFormat="1" ht="12.75"/>
    <row r="334" s="73" customFormat="1" ht="12.75"/>
    <row r="335" s="73" customFormat="1" ht="12.75"/>
    <row r="336" s="73" customFormat="1" ht="12.75"/>
    <row r="337" s="73" customFormat="1" ht="12.75"/>
    <row r="338" s="73" customFormat="1" ht="12.75"/>
    <row r="339" s="73" customFormat="1" ht="12.75"/>
    <row r="340" s="73" customFormat="1" ht="12.75"/>
    <row r="341" s="73" customFormat="1" ht="12.75"/>
    <row r="342" s="73" customFormat="1" ht="12.75"/>
    <row r="343" s="73" customFormat="1" ht="12.75"/>
    <row r="344" s="73" customFormat="1" ht="12.75"/>
    <row r="345" s="73" customFormat="1" ht="12.75"/>
    <row r="346" s="73" customFormat="1" ht="12.75"/>
    <row r="347" s="73" customFormat="1" ht="12.75"/>
    <row r="348" s="73" customFormat="1" ht="12.75"/>
    <row r="349" s="73" customFormat="1" ht="12.75"/>
    <row r="350" s="73" customFormat="1" ht="12.75"/>
    <row r="351" s="73" customFormat="1" ht="12.75"/>
    <row r="352" s="73" customFormat="1" ht="12.75"/>
    <row r="353" s="73" customFormat="1" ht="12.75"/>
    <row r="354" s="73" customFormat="1" ht="12.75"/>
    <row r="355" s="73" customFormat="1" ht="12.75"/>
    <row r="356" s="73" customFormat="1" ht="12.75"/>
    <row r="357" s="73" customFormat="1" ht="12.75"/>
    <row r="358" s="73" customFormat="1" ht="12.75"/>
    <row r="359" s="73" customFormat="1" ht="12.75"/>
    <row r="360" s="73" customFormat="1" ht="12.75"/>
    <row r="361" s="73" customFormat="1" ht="12.75"/>
    <row r="362" s="73" customFormat="1" ht="12.75"/>
    <row r="363" s="73" customFormat="1" ht="12.75"/>
    <row r="364" s="73" customFormat="1" ht="12.75"/>
    <row r="365" s="73" customFormat="1" ht="12.75"/>
    <row r="366" s="73" customFormat="1" ht="12.75"/>
    <row r="367" s="73" customFormat="1" ht="12.75"/>
    <row r="368" s="73" customFormat="1" ht="12.75"/>
    <row r="369" s="73" customFormat="1" ht="12.75"/>
    <row r="370" s="73" customFormat="1" ht="12.75"/>
    <row r="371" s="73" customFormat="1" ht="12.75"/>
    <row r="372" s="73" customFormat="1" ht="12.75"/>
    <row r="373" s="73" customFormat="1" ht="12.75"/>
    <row r="374" s="73" customFormat="1" ht="12.75"/>
    <row r="375" s="73" customFormat="1" ht="12.75"/>
    <row r="376" s="73" customFormat="1" ht="12.75"/>
    <row r="377" s="73" customFormat="1" ht="12.75"/>
    <row r="378" s="73" customFormat="1" ht="12.75"/>
    <row r="379" s="73" customFormat="1" ht="12.75"/>
    <row r="380" s="73" customFormat="1" ht="12.75"/>
    <row r="381" s="73" customFormat="1" ht="12.75"/>
    <row r="382" s="73" customFormat="1" ht="12.75"/>
    <row r="383" s="73" customFormat="1" ht="12.75"/>
    <row r="384" s="73" customFormat="1" ht="12.75"/>
    <row r="385" s="73" customFormat="1" ht="12.75"/>
    <row r="386" s="73" customFormat="1" ht="12.75"/>
    <row r="387" s="73" customFormat="1" ht="12.75"/>
    <row r="388" s="73" customFormat="1" ht="12.75"/>
    <row r="389" s="73" customFormat="1" ht="12.75"/>
    <row r="390" s="73" customFormat="1" ht="12.75"/>
    <row r="391" s="73" customFormat="1" ht="12.75"/>
    <row r="392" s="73" customFormat="1" ht="12.75"/>
    <row r="393" s="73" customFormat="1" ht="12.75"/>
    <row r="394" s="73" customFormat="1" ht="12.75"/>
    <row r="395" s="73" customFormat="1" ht="12.75"/>
    <row r="396" s="73" customFormat="1" ht="12.75"/>
    <row r="397" s="73" customFormat="1" ht="12.75"/>
    <row r="398" s="73" customFormat="1" ht="12.75"/>
    <row r="399" s="73" customFormat="1" ht="12.75"/>
    <row r="400" s="73" customFormat="1" ht="12.75"/>
    <row r="401" s="73" customFormat="1" ht="12.75"/>
    <row r="402" s="73" customFormat="1" ht="12.75"/>
    <row r="403" s="73" customFormat="1" ht="12.75"/>
    <row r="404" s="73" customFormat="1" ht="12.75"/>
    <row r="405" s="73" customFormat="1" ht="12.75"/>
    <row r="406" s="73" customFormat="1" ht="12.75"/>
    <row r="407" s="73" customFormat="1" ht="12.75"/>
    <row r="408" s="73" customFormat="1" ht="12.75"/>
    <row r="409" s="73" customFormat="1" ht="12.75"/>
    <row r="410" s="73" customFormat="1" ht="12.75"/>
    <row r="411" s="73" customFormat="1" ht="12.75"/>
    <row r="412" s="73" customFormat="1" ht="12.75"/>
    <row r="413" s="73" customFormat="1" ht="12.75"/>
    <row r="414" s="73" customFormat="1" ht="12.75"/>
    <row r="415" s="73" customFormat="1" ht="12.75"/>
    <row r="416" s="73" customFormat="1" ht="12.75"/>
    <row r="417" s="73" customFormat="1" ht="12.75"/>
    <row r="418" s="73" customFormat="1" ht="12.75"/>
    <row r="419" s="73" customFormat="1" ht="12.75"/>
    <row r="420" s="73" customFormat="1" ht="12.75"/>
    <row r="421" s="73" customFormat="1" ht="12.75"/>
    <row r="422" s="73" customFormat="1" ht="12.75"/>
    <row r="423" s="73" customFormat="1" ht="12.75"/>
    <row r="424" s="73" customFormat="1" ht="12.75"/>
    <row r="425" s="73" customFormat="1" ht="12.75"/>
    <row r="426" s="73" customFormat="1" ht="12.75"/>
    <row r="427" s="73" customFormat="1" ht="12.75"/>
    <row r="428" s="73" customFormat="1" ht="12.75"/>
    <row r="429" s="73" customFormat="1" ht="12.75"/>
    <row r="430" s="73" customFormat="1" ht="12.75"/>
    <row r="431" s="73" customFormat="1" ht="12.75"/>
    <row r="432" s="73" customFormat="1" ht="12.75"/>
    <row r="433" s="73" customFormat="1" ht="12.75"/>
    <row r="434" s="73" customFormat="1" ht="12.75"/>
    <row r="435" s="73" customFormat="1" ht="12.75"/>
    <row r="436" s="73" customFormat="1" ht="12.75"/>
    <row r="437" s="73" customFormat="1" ht="12.75"/>
    <row r="438" s="73" customFormat="1" ht="12.75"/>
    <row r="439" s="73" customFormat="1" ht="12.75"/>
    <row r="440" s="73" customFormat="1" ht="12.75"/>
    <row r="441" s="73" customFormat="1" ht="12.75"/>
    <row r="442" s="73" customFormat="1" ht="12.75"/>
    <row r="443" s="73" customFormat="1" ht="12.75"/>
    <row r="444" s="73" customFormat="1" ht="12.75"/>
    <row r="445" s="73" customFormat="1" ht="12.75"/>
    <row r="446" s="73" customFormat="1" ht="12.75"/>
    <row r="447" s="73" customFormat="1" ht="12.75"/>
    <row r="448" s="73" customFormat="1" ht="12.75"/>
    <row r="449" s="73" customFormat="1" ht="12.75"/>
    <row r="450" s="73" customFormat="1" ht="12.75"/>
    <row r="451" s="73" customFormat="1" ht="12.75"/>
    <row r="452" s="73" customFormat="1" ht="12.75"/>
    <row r="453" s="73" customFormat="1" ht="12.75"/>
    <row r="454" s="73" customFormat="1" ht="12.75"/>
    <row r="455" s="73" customFormat="1" ht="12.75"/>
    <row r="456" s="73" customFormat="1" ht="12.75"/>
    <row r="457" s="73" customFormat="1" ht="12.75"/>
    <row r="458" s="73" customFormat="1" ht="12.75"/>
    <row r="459" s="73" customFormat="1" ht="12.75"/>
    <row r="460" s="73" customFormat="1" ht="12.75"/>
    <row r="461" s="73" customFormat="1" ht="12.75"/>
    <row r="462" s="73" customFormat="1" ht="12.75"/>
    <row r="463" s="73" customFormat="1" ht="12.75"/>
    <row r="464" s="73" customFormat="1" ht="12.75"/>
    <row r="465" s="73" customFormat="1" ht="12.75"/>
    <row r="466" s="73" customFormat="1" ht="12.75"/>
    <row r="467" s="73" customFormat="1" ht="12.75"/>
    <row r="468" s="73" customFormat="1" ht="12.75"/>
    <row r="469" s="73" customFormat="1" ht="12.75"/>
    <row r="470" s="73" customFormat="1" ht="12.75"/>
    <row r="471" s="73" customFormat="1" ht="12.75"/>
    <row r="472" s="73" customFormat="1" ht="12.75"/>
    <row r="473" s="73" customFormat="1" ht="12.75"/>
    <row r="474" s="73" customFormat="1" ht="12.75"/>
    <row r="475" s="73" customFormat="1" ht="12.75"/>
    <row r="476" s="73" customFormat="1" ht="12.75"/>
    <row r="477" s="73" customFormat="1" ht="12.75"/>
    <row r="478" s="73" customFormat="1" ht="12.75"/>
    <row r="479" s="73" customFormat="1" ht="12.75"/>
    <row r="480" s="73" customFormat="1" ht="12.75"/>
    <row r="481" s="73" customFormat="1" ht="12.75"/>
    <row r="482" s="73" customFormat="1" ht="12.75"/>
    <row r="483" s="73" customFormat="1" ht="12.75"/>
    <row r="484" s="73" customFormat="1" ht="12.75"/>
    <row r="485" s="73" customFormat="1" ht="12.75"/>
    <row r="486" s="73" customFormat="1" ht="12.75"/>
    <row r="487" s="73" customFormat="1" ht="12.75"/>
    <row r="488" s="73" customFormat="1" ht="12.75"/>
    <row r="489" s="73" customFormat="1" ht="12.75"/>
    <row r="490" s="73" customFormat="1" ht="12.75"/>
    <row r="491" s="73" customFormat="1" ht="12.75"/>
    <row r="492" s="73" customFormat="1" ht="12.75"/>
    <row r="493" s="73" customFormat="1" ht="12.75"/>
    <row r="494" s="73" customFormat="1" ht="12.75"/>
    <row r="495" s="73" customFormat="1" ht="12.75"/>
    <row r="496" s="73" customFormat="1" ht="12.75"/>
    <row r="497" s="73" customFormat="1" ht="12.75"/>
    <row r="498" s="73" customFormat="1" ht="12.75"/>
    <row r="499" s="73" customFormat="1" ht="12.75"/>
    <row r="500" s="73" customFormat="1" ht="12.75"/>
    <row r="501" s="73" customFormat="1" ht="12.75"/>
    <row r="502" s="73" customFormat="1" ht="12.75"/>
    <row r="503" s="73" customFormat="1" ht="12.75"/>
    <row r="504" s="73" customFormat="1" ht="12.75"/>
    <row r="505" s="73" customFormat="1" ht="12.75"/>
    <row r="506" s="73" customFormat="1" ht="12.75"/>
    <row r="507" s="73" customFormat="1" ht="12.75"/>
    <row r="508" s="73" customFormat="1" ht="12.75"/>
    <row r="509" s="73" customFormat="1" ht="12.75"/>
    <row r="510" s="73" customFormat="1" ht="12.75"/>
    <row r="511" s="73" customFormat="1" ht="12.75"/>
    <row r="512" s="73" customFormat="1" ht="12.75"/>
    <row r="513" s="73" customFormat="1" ht="12.75"/>
    <row r="514" s="73" customFormat="1" ht="12.75"/>
    <row r="515" s="73" customFormat="1" ht="12.75"/>
    <row r="516" s="73" customFormat="1" ht="12.75"/>
    <row r="517" s="73" customFormat="1" ht="12.75"/>
    <row r="518" s="73" customFormat="1" ht="12.75"/>
    <row r="519" s="73" customFormat="1" ht="12.75"/>
    <row r="520" s="73" customFormat="1" ht="12.75"/>
    <row r="521" s="73" customFormat="1" ht="12.75"/>
    <row r="522" s="73" customFormat="1" ht="12.75"/>
    <row r="523" s="73" customFormat="1" ht="12.75"/>
    <row r="524" s="73" customFormat="1" ht="12.75"/>
    <row r="525" s="73" customFormat="1" ht="12.75"/>
    <row r="526" s="73" customFormat="1" ht="12.75"/>
    <row r="527" s="73" customFormat="1" ht="12.75"/>
    <row r="528" s="73" customFormat="1" ht="12.75"/>
    <row r="529" s="73" customFormat="1" ht="12.75"/>
    <row r="530" s="73" customFormat="1" ht="12.75"/>
    <row r="531" s="73" customFormat="1" ht="12.75"/>
    <row r="532" s="73" customFormat="1" ht="12.75"/>
    <row r="533" s="73" customFormat="1" ht="12.75"/>
    <row r="534" s="73" customFormat="1" ht="12.75"/>
    <row r="535" s="73" customFormat="1" ht="12.75"/>
    <row r="536" s="73" customFormat="1" ht="12.75"/>
    <row r="537" s="73" customFormat="1" ht="12.75"/>
    <row r="538" s="73" customFormat="1" ht="12.75"/>
    <row r="539" s="73" customFormat="1" ht="12.75"/>
    <row r="540" s="73" customFormat="1" ht="12.75"/>
    <row r="541" s="73" customFormat="1" ht="12.75"/>
    <row r="542" s="73" customFormat="1" ht="12.75"/>
    <row r="543" s="73" customFormat="1" ht="12.75"/>
    <row r="544" s="73" customFormat="1" ht="12.75"/>
    <row r="545" s="73" customFormat="1" ht="12.75"/>
    <row r="546" s="73" customFormat="1" ht="12.75"/>
    <row r="547" s="73" customFormat="1" ht="12.75"/>
    <row r="548" s="73" customFormat="1" ht="12.75"/>
    <row r="549" s="73" customFormat="1" ht="12.75"/>
    <row r="550" s="73" customFormat="1" ht="12.75"/>
    <row r="551" s="73" customFormat="1" ht="12.75"/>
    <row r="552" s="73" customFormat="1" ht="12.75"/>
    <row r="553" s="73" customFormat="1" ht="12.75"/>
    <row r="554" s="73" customFormat="1" ht="12.75"/>
    <row r="555" s="73" customFormat="1" ht="12.75"/>
    <row r="556" s="73" customFormat="1" ht="12.75"/>
    <row r="557" s="73" customFormat="1" ht="12.75"/>
    <row r="558" s="73" customFormat="1" ht="12.75"/>
    <row r="559" s="73" customFormat="1" ht="12.75"/>
    <row r="560" s="73" customFormat="1" ht="12.75"/>
    <row r="561" s="73" customFormat="1" ht="12.75"/>
    <row r="562" s="73" customFormat="1" ht="12.75"/>
    <row r="563" s="73" customFormat="1" ht="12.75"/>
    <row r="564" s="73" customFormat="1" ht="12.75"/>
    <row r="565" s="73" customFormat="1" ht="12.75"/>
    <row r="566" s="73" customFormat="1" ht="12.75"/>
    <row r="567" s="73" customFormat="1" ht="12.75"/>
    <row r="568" s="73" customFormat="1" ht="12.75"/>
    <row r="569" s="73" customFormat="1" ht="12.75"/>
    <row r="570" s="73" customFormat="1" ht="12.75"/>
    <row r="571" s="73" customFormat="1" ht="12.75"/>
    <row r="572" s="73" customFormat="1" ht="12.75"/>
    <row r="573" s="73" customFormat="1" ht="12.75"/>
    <row r="574" s="73" customFormat="1" ht="12.75"/>
    <row r="575" s="73" customFormat="1" ht="12.75"/>
    <row r="576" s="73" customFormat="1" ht="12.75"/>
    <row r="577" s="73" customFormat="1" ht="12.75"/>
    <row r="578" s="73" customFormat="1" ht="12.75"/>
    <row r="579" s="73" customFormat="1" ht="12.75"/>
    <row r="580" s="73" customFormat="1" ht="12.75"/>
    <row r="581" s="73" customFormat="1" ht="12.75"/>
    <row r="582" s="73" customFormat="1" ht="12.75"/>
    <row r="583" s="73" customFormat="1" ht="12.75"/>
    <row r="584" s="73" customFormat="1" ht="12.75"/>
    <row r="585" s="73" customFormat="1" ht="12.75"/>
    <row r="586" s="73" customFormat="1" ht="12.75"/>
    <row r="587" s="73" customFormat="1" ht="12.75"/>
    <row r="588" s="73" customFormat="1" ht="12.75"/>
    <row r="589" s="73" customFormat="1" ht="12.75"/>
    <row r="590" s="73" customFormat="1" ht="12.75"/>
    <row r="591" s="73" customFormat="1" ht="12.75"/>
    <row r="592" s="73" customFormat="1" ht="12.75"/>
    <row r="593" s="73" customFormat="1" ht="12.75"/>
    <row r="594" s="73" customFormat="1" ht="12.75"/>
    <row r="595" s="73" customFormat="1" ht="12.75"/>
    <row r="596" s="73" customFormat="1" ht="12.75"/>
    <row r="597" s="73" customFormat="1" ht="12.75"/>
    <row r="598" s="73" customFormat="1" ht="12.75"/>
    <row r="599" s="73" customFormat="1" ht="12.75"/>
    <row r="600" s="73" customFormat="1" ht="12.75"/>
    <row r="601" s="73" customFormat="1" ht="12.75"/>
    <row r="602" s="73" customFormat="1" ht="12.75"/>
    <row r="603" s="73" customFormat="1" ht="12.75"/>
    <row r="604" s="73" customFormat="1" ht="12.75"/>
    <row r="605" s="73" customFormat="1" ht="12.75"/>
    <row r="606" s="73" customFormat="1" ht="12.75"/>
    <row r="607" s="73" customFormat="1" ht="12.75"/>
    <row r="608" s="73" customFormat="1" ht="12.75"/>
    <row r="609" s="73" customFormat="1" ht="12.75"/>
    <row r="610" s="73" customFormat="1" ht="12.75"/>
    <row r="611" s="73" customFormat="1" ht="12.75"/>
    <row r="612" s="73" customFormat="1" ht="12.75"/>
    <row r="613" s="73" customFormat="1" ht="12.75"/>
    <row r="614" s="73" customFormat="1" ht="12.75"/>
    <row r="615" s="73" customFormat="1" ht="12.75"/>
    <row r="616" s="73" customFormat="1" ht="12.75"/>
    <row r="617" s="73" customFormat="1" ht="12.75"/>
    <row r="618" s="73" customFormat="1" ht="12.75"/>
    <row r="619" s="73" customFormat="1" ht="12.75"/>
    <row r="620" s="73" customFormat="1" ht="12.75"/>
    <row r="621" s="73" customFormat="1" ht="12.75"/>
    <row r="622" s="73" customFormat="1" ht="12.75"/>
    <row r="623" s="73" customFormat="1" ht="12.75"/>
    <row r="624" s="73" customFormat="1" ht="12.75"/>
    <row r="625" s="73" customFormat="1" ht="12.75"/>
    <row r="626" s="73" customFormat="1" ht="12.75"/>
    <row r="627" s="73" customFormat="1" ht="12.75"/>
    <row r="628" s="73" customFormat="1" ht="12.75"/>
    <row r="629" s="73" customFormat="1" ht="12.75"/>
    <row r="630" s="73" customFormat="1" ht="12.75"/>
    <row r="631" s="73" customFormat="1" ht="12.75"/>
    <row r="632" s="73" customFormat="1" ht="12.75"/>
    <row r="633" s="73" customFormat="1" ht="12.75"/>
    <row r="634" s="73" customFormat="1" ht="12.75"/>
    <row r="635" s="73" customFormat="1" ht="12.75"/>
    <row r="636" s="73" customFormat="1" ht="12.75"/>
    <row r="637" s="73" customFormat="1" ht="12.75"/>
    <row r="638" s="73" customFormat="1" ht="12.75"/>
    <row r="639" s="73" customFormat="1" ht="12.75"/>
    <row r="640" s="73" customFormat="1" ht="12.75"/>
    <row r="641" s="73" customFormat="1" ht="12.75"/>
    <row r="642" s="73" customFormat="1" ht="12.75"/>
    <row r="643" s="73" customFormat="1" ht="12.75"/>
    <row r="644" s="73" customFormat="1" ht="12.75"/>
    <row r="645" s="73" customFormat="1" ht="12.75"/>
    <row r="646" s="73" customFormat="1" ht="12.75"/>
    <row r="647" s="73" customFormat="1" ht="12.75"/>
    <row r="648" s="73" customFormat="1" ht="12.75"/>
    <row r="649" s="73" customFormat="1" ht="12.75"/>
    <row r="650" s="73" customFormat="1" ht="12.75"/>
    <row r="651" s="73" customFormat="1" ht="12.75"/>
    <row r="652" s="73" customFormat="1" ht="12.75"/>
    <row r="653" s="73" customFormat="1" ht="12.75"/>
    <row r="654" s="73" customFormat="1" ht="12.75"/>
    <row r="655" s="73" customFormat="1" ht="12.75"/>
    <row r="656" s="73" customFormat="1" ht="12.75"/>
    <row r="657" s="73" customFormat="1" ht="12.75"/>
    <row r="658" s="73" customFormat="1" ht="12.75"/>
    <row r="659" s="73" customFormat="1" ht="12.75"/>
    <row r="660" s="73" customFormat="1" ht="12.75"/>
    <row r="661" s="73" customFormat="1" ht="12.75"/>
    <row r="662" s="73" customFormat="1" ht="12.75"/>
    <row r="663" s="73" customFormat="1" ht="12.75"/>
    <row r="664" s="73" customFormat="1" ht="12.75"/>
    <row r="665" s="73" customFormat="1" ht="12.75"/>
    <row r="666" s="73" customFormat="1" ht="12.75"/>
    <row r="667" s="73" customFormat="1" ht="12.75"/>
    <row r="668" s="73" customFormat="1" ht="12.75"/>
    <row r="669" s="73" customFormat="1" ht="12.75"/>
    <row r="670" s="73" customFormat="1" ht="12.75"/>
    <row r="671" s="73" customFormat="1" ht="12.75"/>
    <row r="672" s="73" customFormat="1" ht="12.75"/>
    <row r="673" s="73" customFormat="1" ht="12.75"/>
    <row r="674" s="73" customFormat="1" ht="12.75"/>
    <row r="675" s="73" customFormat="1" ht="12.75"/>
    <row r="676" s="73" customFormat="1" ht="12.75"/>
    <row r="677" s="73" customFormat="1" ht="12.75"/>
    <row r="678" s="73" customFormat="1" ht="12.75"/>
    <row r="679" s="73" customFormat="1" ht="12.75"/>
    <row r="680" s="73" customFormat="1" ht="12.75"/>
    <row r="681" s="73" customFormat="1" ht="12.75"/>
    <row r="682" s="73" customFormat="1" ht="12.75"/>
    <row r="683" s="73" customFormat="1" ht="12.75"/>
    <row r="684" s="73" customFormat="1" ht="12.75"/>
    <row r="685" s="73" customFormat="1" ht="12.75"/>
    <row r="686" s="73" customFormat="1" ht="12.75"/>
    <row r="687" s="73" customFormat="1" ht="12.75"/>
    <row r="688" s="73" customFormat="1" ht="12.75"/>
    <row r="689" s="73" customFormat="1" ht="12.75"/>
    <row r="690" s="73" customFormat="1" ht="12.75"/>
    <row r="691" s="73" customFormat="1" ht="12.75"/>
    <row r="692" s="73" customFormat="1" ht="12.75"/>
    <row r="693" s="73" customFormat="1" ht="12.75"/>
    <row r="694" s="73" customFormat="1" ht="12.75"/>
    <row r="695" s="73" customFormat="1" ht="12.75"/>
    <row r="696" s="73" customFormat="1" ht="12.75"/>
    <row r="697" s="73" customFormat="1" ht="12.75"/>
    <row r="698" s="73" customFormat="1" ht="12.75"/>
    <row r="699" s="73" customFormat="1" ht="12.75"/>
    <row r="700" s="73" customFormat="1" ht="12.75"/>
    <row r="701" s="73" customFormat="1" ht="12.75"/>
    <row r="702" s="73" customFormat="1" ht="12.75"/>
    <row r="703" s="73" customFormat="1" ht="12.75"/>
    <row r="704" s="73" customFormat="1" ht="12.75"/>
    <row r="705" s="73" customFormat="1" ht="12.75"/>
    <row r="706" s="73" customFormat="1" ht="12.75"/>
    <row r="707" s="73" customFormat="1" ht="12.75"/>
    <row r="708" s="73" customFormat="1" ht="12.75"/>
    <row r="709" s="73" customFormat="1" ht="12.75"/>
    <row r="710" s="73" customFormat="1" ht="12.75"/>
    <row r="711" s="73" customFormat="1" ht="12.75"/>
    <row r="712" s="73" customFormat="1" ht="12.75"/>
    <row r="713" s="73" customFormat="1" ht="12.75"/>
    <row r="714" s="73" customFormat="1" ht="12.75"/>
    <row r="715" s="73" customFormat="1" ht="12.75"/>
    <row r="716" s="73" customFormat="1" ht="12.75"/>
    <row r="717" s="73" customFormat="1" ht="12.75"/>
    <row r="718" s="73" customFormat="1" ht="12.75"/>
    <row r="719" s="73" customFormat="1" ht="12.75"/>
    <row r="720" s="73" customFormat="1" ht="12.75"/>
    <row r="721" s="73" customFormat="1" ht="12.75"/>
    <row r="722" s="73" customFormat="1" ht="12.75"/>
    <row r="723" s="73" customFormat="1" ht="12.75"/>
    <row r="724" s="73" customFormat="1" ht="12.75"/>
    <row r="725" s="73" customFormat="1" ht="12.75"/>
    <row r="726" s="73" customFormat="1" ht="12.75"/>
    <row r="727" s="73" customFormat="1" ht="12.75"/>
    <row r="728" s="73" customFormat="1" ht="12.75"/>
    <row r="729" s="73" customFormat="1" ht="12.75"/>
    <row r="730" s="73" customFormat="1" ht="12.75"/>
    <row r="731" s="73" customFormat="1" ht="12.75"/>
    <row r="732" s="73" customFormat="1" ht="12.75"/>
    <row r="733" s="73" customFormat="1" ht="12.75"/>
    <row r="734" s="73" customFormat="1" ht="12.75"/>
    <row r="735" s="73" customFormat="1" ht="12.75"/>
    <row r="736" s="73" customFormat="1" ht="12.75"/>
    <row r="737" s="73" customFormat="1" ht="12.75"/>
    <row r="738" s="73" customFormat="1" ht="12.75"/>
    <row r="739" s="73" customFormat="1" ht="12.75"/>
    <row r="740" s="73" customFormat="1" ht="12.75"/>
    <row r="741" s="73" customFormat="1" ht="12.75"/>
    <row r="742" s="73" customFormat="1" ht="12.75"/>
    <row r="743" s="73" customFormat="1" ht="12.75"/>
    <row r="744" s="73" customFormat="1" ht="12.75"/>
    <row r="745" s="73" customFormat="1" ht="12.75"/>
    <row r="746" s="73" customFormat="1" ht="12.75"/>
    <row r="747" s="73" customFormat="1" ht="12.75"/>
    <row r="748" s="73" customFormat="1" ht="12.75"/>
    <row r="749" s="73" customFormat="1" ht="12.75"/>
    <row r="750" s="73" customFormat="1" ht="12.75"/>
    <row r="751" s="73" customFormat="1" ht="12.75"/>
    <row r="752" s="73" customFormat="1" ht="12.75"/>
    <row r="753" s="73" customFormat="1" ht="12.75"/>
    <row r="754" s="73" customFormat="1" ht="12.75"/>
    <row r="755" s="73" customFormat="1" ht="12.75"/>
    <row r="756" s="73" customFormat="1" ht="12.75"/>
    <row r="757" s="73" customFormat="1" ht="12.75"/>
    <row r="758" s="73" customFormat="1" ht="12.75"/>
    <row r="759" s="73" customFormat="1" ht="12.75"/>
    <row r="760" s="73" customFormat="1" ht="12.75"/>
    <row r="761" s="73" customFormat="1" ht="12.75"/>
    <row r="762" s="73" customFormat="1" ht="12.75"/>
    <row r="763" s="73" customFormat="1" ht="12.75"/>
    <row r="764" s="73" customFormat="1" ht="12.75"/>
    <row r="765" s="73" customFormat="1" ht="12.75"/>
    <row r="766" s="73" customFormat="1" ht="12.75"/>
    <row r="767" s="73" customFormat="1" ht="12.75"/>
    <row r="768" s="73" customFormat="1" ht="12.75"/>
    <row r="769" s="73" customFormat="1" ht="12.75"/>
    <row r="770" s="73" customFormat="1" ht="12.75"/>
    <row r="771" s="73" customFormat="1" ht="12.75"/>
    <row r="772" s="73" customFormat="1" ht="12.75"/>
    <row r="773" s="73" customFormat="1" ht="12.75"/>
    <row r="774" s="73" customFormat="1" ht="12.75"/>
    <row r="775" s="73" customFormat="1" ht="12.75"/>
    <row r="776" s="73" customFormat="1" ht="12.75"/>
    <row r="777" s="73" customFormat="1" ht="12.75"/>
    <row r="778" s="73" customFormat="1" ht="12.75"/>
    <row r="779" s="73" customFormat="1" ht="12.75"/>
    <row r="780" s="73" customFormat="1" ht="12.75"/>
    <row r="781" s="73" customFormat="1" ht="12.75"/>
    <row r="782" s="73" customFormat="1" ht="12.75"/>
    <row r="783" s="73" customFormat="1" ht="12.75"/>
    <row r="784" s="73" customFormat="1" ht="12.75"/>
    <row r="785" s="73" customFormat="1" ht="12.75"/>
    <row r="786" s="73" customFormat="1" ht="12.75"/>
    <row r="787" s="73" customFormat="1" ht="12.75"/>
    <row r="788" s="73" customFormat="1" ht="12.75"/>
    <row r="789" s="73" customFormat="1" ht="12.75"/>
    <row r="790" s="73" customFormat="1" ht="12.75"/>
    <row r="791" s="73" customFormat="1" ht="12.75"/>
    <row r="792" s="73" customFormat="1" ht="12.75"/>
    <row r="793" s="73" customFormat="1" ht="12.75"/>
    <row r="794" s="73" customFormat="1" ht="12.75"/>
    <row r="795" s="73" customFormat="1" ht="12.75"/>
    <row r="796" s="73" customFormat="1" ht="12.75"/>
    <row r="797" s="73" customFormat="1" ht="12.75"/>
    <row r="798" s="73" customFormat="1" ht="12.75"/>
    <row r="799" s="73" customFormat="1" ht="12.75"/>
    <row r="800" s="73" customFormat="1" ht="12.75"/>
    <row r="801" s="73" customFormat="1" ht="12.75"/>
    <row r="802" s="73" customFormat="1" ht="12.75"/>
    <row r="803" s="73" customFormat="1" ht="12.75"/>
    <row r="804" s="73" customFormat="1" ht="12.75"/>
    <row r="805" s="73" customFormat="1" ht="12.75"/>
    <row r="806" s="73" customFormat="1" ht="12.75"/>
    <row r="807" s="73" customFormat="1" ht="12.75"/>
    <row r="808" s="73" customFormat="1" ht="12.75"/>
    <row r="809" s="73" customFormat="1" ht="12.75"/>
    <row r="810" s="73" customFormat="1" ht="12.75"/>
    <row r="811" s="73" customFormat="1" ht="12.75"/>
    <row r="812" s="73" customFormat="1" ht="12.75"/>
    <row r="813" s="73" customFormat="1" ht="12.75"/>
    <row r="814" s="73" customFormat="1" ht="12.75"/>
    <row r="815" s="73" customFormat="1" ht="12.75"/>
    <row r="816" s="73" customFormat="1" ht="12.75"/>
    <row r="817" s="73" customFormat="1" ht="12.75"/>
    <row r="818" s="73" customFormat="1" ht="12.75"/>
    <row r="819" s="73" customFormat="1" ht="12.75"/>
    <row r="820" s="73" customFormat="1" ht="12.75"/>
    <row r="821" s="73" customFormat="1" ht="12.75"/>
    <row r="822" s="73" customFormat="1" ht="12.75"/>
    <row r="823" s="73" customFormat="1" ht="12.75"/>
    <row r="824" s="73" customFormat="1" ht="12.75"/>
    <row r="825" s="73" customFormat="1" ht="12.75"/>
    <row r="826" s="73" customFormat="1" ht="12.75"/>
    <row r="827" s="73" customFormat="1" ht="12.75"/>
    <row r="828" s="73" customFormat="1" ht="12.75"/>
    <row r="829" s="73" customFormat="1" ht="12.75"/>
    <row r="830" s="73" customFormat="1" ht="12.75"/>
    <row r="831" s="73" customFormat="1" ht="12.75"/>
    <row r="832" s="73" customFormat="1" ht="12.75"/>
    <row r="833" s="73" customFormat="1" ht="12.75"/>
    <row r="834" s="73" customFormat="1" ht="12.75"/>
    <row r="835" s="73" customFormat="1" ht="12.75"/>
    <row r="836" s="73" customFormat="1" ht="12.75"/>
    <row r="837" s="73" customFormat="1" ht="12.75"/>
    <row r="838" s="73" customFormat="1" ht="12.75"/>
    <row r="839" s="73" customFormat="1" ht="12.75"/>
    <row r="840" s="73" customFormat="1" ht="12.75"/>
    <row r="841" s="73" customFormat="1" ht="12.75"/>
    <row r="842" s="73" customFormat="1" ht="12.75"/>
    <row r="843" s="73" customFormat="1" ht="12.75"/>
    <row r="844" s="73" customFormat="1" ht="12.75"/>
    <row r="845" s="73" customFormat="1" ht="12.75"/>
    <row r="846" s="73" customFormat="1" ht="12.75"/>
    <row r="847" s="73" customFormat="1" ht="12.75"/>
    <row r="848" s="73" customFormat="1" ht="12.75"/>
    <row r="849" s="73" customFormat="1" ht="12.75"/>
    <row r="850" s="73" customFormat="1" ht="12.75"/>
    <row r="851" s="73" customFormat="1" ht="12.75"/>
    <row r="852" s="73" customFormat="1" ht="12.75"/>
    <row r="853" s="73" customFormat="1" ht="12.75"/>
    <row r="854" s="73" customFormat="1" ht="12.75"/>
    <row r="855" s="73" customFormat="1" ht="12.75"/>
    <row r="856" s="73" customFormat="1" ht="12.75"/>
    <row r="857" s="73" customFormat="1" ht="12.75"/>
    <row r="858" s="73" customFormat="1" ht="12.75"/>
    <row r="859" s="73" customFormat="1" ht="12.75"/>
    <row r="860" s="73" customFormat="1" ht="12.75"/>
    <row r="861" s="73" customFormat="1" ht="12.75"/>
    <row r="862" s="73" customFormat="1" ht="12.75"/>
    <row r="863" s="73" customFormat="1" ht="12.75"/>
    <row r="864" s="73" customFormat="1" ht="12.75"/>
    <row r="865" s="73" customFormat="1" ht="12.75"/>
    <row r="866" s="73" customFormat="1" ht="12.75"/>
    <row r="867" s="73" customFormat="1" ht="12.75"/>
    <row r="868" s="73" customFormat="1" ht="12.75"/>
    <row r="869" s="73" customFormat="1" ht="12.75"/>
    <row r="870" s="73" customFormat="1" ht="12.75"/>
    <row r="871" s="73" customFormat="1" ht="12.75"/>
    <row r="872" s="73" customFormat="1" ht="12.75"/>
    <row r="873" s="73" customFormat="1" ht="12.75"/>
    <row r="874" s="73" customFormat="1" ht="12.75"/>
    <row r="875" s="73" customFormat="1" ht="12.75"/>
    <row r="876" s="73" customFormat="1" ht="12.75"/>
    <row r="877" s="73" customFormat="1" ht="12.75"/>
    <row r="878" s="73" customFormat="1" ht="12.75"/>
    <row r="879" s="73" customFormat="1" ht="12.75"/>
    <row r="880" s="73" customFormat="1" ht="12.75"/>
    <row r="881" s="73" customFormat="1" ht="12.75"/>
    <row r="882" s="73" customFormat="1" ht="12.75"/>
    <row r="883" s="73" customFormat="1" ht="12.75"/>
    <row r="884" s="73" customFormat="1" ht="12.75"/>
    <row r="885" s="73" customFormat="1" ht="12.75"/>
    <row r="886" s="73" customFormat="1" ht="12.75"/>
    <row r="887" s="73" customFormat="1" ht="12.75"/>
    <row r="888" s="73" customFormat="1" ht="12.75"/>
    <row r="889" s="73" customFormat="1" ht="12.75"/>
    <row r="890" s="73" customFormat="1" ht="12.75"/>
    <row r="891" s="73" customFormat="1" ht="12.75"/>
    <row r="892" s="73" customFormat="1" ht="12.75"/>
    <row r="893" s="73" customFormat="1" ht="12.75"/>
    <row r="894" s="73" customFormat="1" ht="12.75"/>
    <row r="895" s="73" customFormat="1" ht="12.75"/>
    <row r="896" s="73" customFormat="1" ht="12.75"/>
    <row r="897" s="73" customFormat="1" ht="12.75"/>
    <row r="898" s="73" customFormat="1" ht="12.75"/>
    <row r="899" s="73" customFormat="1" ht="12.75"/>
    <row r="900" s="73" customFormat="1" ht="12.75"/>
    <row r="901" s="73" customFormat="1" ht="12.75"/>
    <row r="902" s="73" customFormat="1" ht="12.75"/>
    <row r="903" s="73" customFormat="1" ht="12.75"/>
    <row r="904" s="73" customFormat="1" ht="12.75"/>
    <row r="905" s="73" customFormat="1" ht="12.75"/>
    <row r="906" s="73" customFormat="1" ht="12.75"/>
    <row r="907" s="73" customFormat="1" ht="12.75"/>
    <row r="908" s="73" customFormat="1" ht="12.75"/>
    <row r="909" s="73" customFormat="1" ht="12.75"/>
    <row r="910" s="73" customFormat="1" ht="12.75"/>
    <row r="911" s="73" customFormat="1" ht="12.75"/>
    <row r="912" s="73" customFormat="1" ht="12.75"/>
    <row r="913" s="73" customFormat="1" ht="12.75"/>
    <row r="914" s="73" customFormat="1" ht="12.75"/>
    <row r="915" s="73" customFormat="1" ht="12.75"/>
    <row r="916" s="73" customFormat="1" ht="12.75"/>
    <row r="917" s="73" customFormat="1" ht="12.75"/>
    <row r="918" s="73" customFormat="1" ht="12.75"/>
    <row r="919" s="73" customFormat="1" ht="12.75"/>
    <row r="920" s="73" customFormat="1" ht="12.75"/>
    <row r="921" s="73" customFormat="1" ht="12.75"/>
    <row r="922" s="73" customFormat="1" ht="12.75"/>
    <row r="923" s="73" customFormat="1" ht="12.75"/>
    <row r="924" s="73" customFormat="1" ht="12.75"/>
    <row r="925" s="73" customFormat="1" ht="12.75"/>
    <row r="926" s="73" customFormat="1" ht="12.75"/>
    <row r="927" s="73" customFormat="1" ht="12.75"/>
    <row r="928" s="73" customFormat="1" ht="12.75"/>
    <row r="929" s="73" customFormat="1" ht="12.75"/>
    <row r="930" s="73" customFormat="1" ht="12.75"/>
    <row r="931" s="73" customFormat="1" ht="12.75"/>
    <row r="932" s="73" customFormat="1" ht="12.75"/>
    <row r="933" s="73" customFormat="1" ht="12.75"/>
    <row r="934" s="73" customFormat="1" ht="12.75"/>
    <row r="935" s="73" customFormat="1" ht="12.75"/>
    <row r="936" s="73" customFormat="1" ht="12.75"/>
    <row r="937" s="73" customFormat="1" ht="12.75"/>
    <row r="938" s="73" customFormat="1" ht="12.75"/>
    <row r="939" s="73" customFormat="1" ht="12.75"/>
    <row r="940" s="73" customFormat="1" ht="12.75"/>
    <row r="941" s="73" customFormat="1" ht="12.75"/>
    <row r="942" s="73" customFormat="1" ht="12.75"/>
    <row r="943" s="73" customFormat="1" ht="12.75"/>
    <row r="944" s="73" customFormat="1" ht="12.75"/>
    <row r="945" s="73" customFormat="1" ht="12.75"/>
    <row r="946" s="73" customFormat="1" ht="12.75"/>
    <row r="947" s="73" customFormat="1" ht="12.75"/>
    <row r="948" s="73" customFormat="1" ht="12.75"/>
    <row r="949" s="73" customFormat="1" ht="12.75"/>
    <row r="950" s="73" customFormat="1" ht="12.75"/>
    <row r="951" s="73" customFormat="1" ht="12.75"/>
    <row r="952" s="73" customFormat="1" ht="12.75"/>
    <row r="953" s="73" customFormat="1" ht="12.75"/>
    <row r="954" s="73" customFormat="1" ht="12.75"/>
    <row r="955" s="73" customFormat="1" ht="12.75"/>
    <row r="956" s="73" customFormat="1" ht="12.75"/>
    <row r="957" s="73" customFormat="1" ht="12.75"/>
    <row r="958" s="73" customFormat="1" ht="12.75"/>
    <row r="959" s="73" customFormat="1" ht="12.75"/>
    <row r="960" s="73" customFormat="1" ht="12.75"/>
    <row r="961" s="73" customFormat="1" ht="12.75"/>
    <row r="962" s="73" customFormat="1" ht="12.75"/>
    <row r="963" s="73" customFormat="1" ht="12.75"/>
    <row r="964" s="73" customFormat="1" ht="12.75"/>
    <row r="965" s="73" customFormat="1" ht="12.75"/>
    <row r="966" s="73" customFormat="1" ht="12.75"/>
    <row r="967" s="73" customFormat="1" ht="12.75"/>
    <row r="968" s="73" customFormat="1" ht="12.75"/>
    <row r="969" s="73" customFormat="1" ht="12.75"/>
    <row r="970" s="73" customFormat="1" ht="12.75"/>
    <row r="971" s="73" customFormat="1" ht="12.75"/>
    <row r="972" s="73" customFormat="1" ht="12.75"/>
    <row r="973" s="73" customFormat="1" ht="12.75"/>
    <row r="974" s="73" customFormat="1" ht="12.75"/>
    <row r="975" s="73" customFormat="1" ht="12.75"/>
    <row r="976" s="73" customFormat="1" ht="12.75"/>
    <row r="977" s="73" customFormat="1" ht="12.75"/>
    <row r="978" s="73" customFormat="1" ht="12.75"/>
    <row r="979" s="73" customFormat="1" ht="12.75"/>
    <row r="980" s="73" customFormat="1" ht="12.75"/>
    <row r="981" s="73" customFormat="1" ht="12.75"/>
    <row r="982" s="73" customFormat="1" ht="12.75"/>
    <row r="983" s="73" customFormat="1" ht="12.75"/>
    <row r="984" s="73" customFormat="1" ht="12.75"/>
    <row r="985" s="73" customFormat="1" ht="12.75"/>
    <row r="986" s="73" customFormat="1" ht="12.75"/>
    <row r="987" s="73" customFormat="1" ht="12.75"/>
    <row r="988" s="73" customFormat="1" ht="12.75"/>
    <row r="989" s="73" customFormat="1" ht="12.75"/>
    <row r="990" s="73" customFormat="1" ht="12.75"/>
    <row r="991" s="73" customFormat="1" ht="12.75"/>
    <row r="992" s="73" customFormat="1" ht="12.75"/>
    <row r="993" s="73" customFormat="1" ht="12.75"/>
    <row r="994" s="73" customFormat="1" ht="12.75"/>
    <row r="995" s="73" customFormat="1" ht="12.75"/>
    <row r="996" s="73" customFormat="1" ht="12.75"/>
    <row r="997" s="73" customFormat="1" ht="12.75"/>
    <row r="998" s="73" customFormat="1" ht="12.75"/>
    <row r="999" s="73" customFormat="1" ht="12.75"/>
    <row r="1000" s="73" customFormat="1" ht="12.75"/>
    <row r="1001" s="73" customFormat="1" ht="12.75"/>
    <row r="1002" s="73" customFormat="1" ht="12.75"/>
    <row r="1003" s="73" customFormat="1" ht="12.75"/>
    <row r="1004" s="73" customFormat="1" ht="12.75"/>
    <row r="1005" s="73" customFormat="1" ht="12.75"/>
    <row r="1006" s="73" customFormat="1" ht="12.75"/>
    <row r="1007" s="73" customFormat="1" ht="12.75"/>
    <row r="1008" s="73" customFormat="1" ht="12.75"/>
    <row r="1009" s="73" customFormat="1" ht="12.75"/>
    <row r="1010" s="73" customFormat="1" ht="12.75"/>
    <row r="1011" s="73" customFormat="1" ht="12.75"/>
    <row r="1012" s="73" customFormat="1" ht="12.75"/>
    <row r="1013" s="73" customFormat="1" ht="12.75"/>
    <row r="1014" s="73" customFormat="1" ht="12.75"/>
    <row r="1015" s="73" customFormat="1" ht="12.75"/>
    <row r="1016" s="73" customFormat="1" ht="12.75"/>
    <row r="1017" s="73" customFormat="1" ht="12.75"/>
    <row r="1018" s="73" customFormat="1" ht="12.75"/>
    <row r="1019" s="73" customFormat="1" ht="12.75"/>
    <row r="1020" s="73" customFormat="1" ht="12.75"/>
    <row r="1021" s="73" customFormat="1" ht="12.75"/>
    <row r="1022" s="73" customFormat="1" ht="12.75"/>
    <row r="1023" s="73" customFormat="1" ht="12.75"/>
    <row r="1024" s="73" customFormat="1" ht="12.75"/>
    <row r="1025" s="73" customFormat="1" ht="12.75"/>
    <row r="1026" s="73" customFormat="1" ht="12.75"/>
    <row r="1027" s="73" customFormat="1" ht="12.75"/>
    <row r="1028" s="73" customFormat="1" ht="12.75"/>
    <row r="1029" s="73" customFormat="1" ht="12.75"/>
    <row r="1030" s="73" customFormat="1" ht="12.75"/>
    <row r="1031" s="73" customFormat="1" ht="12.75"/>
    <row r="1032" s="73" customFormat="1" ht="12.75"/>
    <row r="1033" s="73" customFormat="1" ht="12.75"/>
    <row r="1034" s="73" customFormat="1" ht="12.75"/>
    <row r="1035" s="73" customFormat="1" ht="12.75"/>
    <row r="1036" s="73" customFormat="1" ht="12.75"/>
    <row r="1037" s="73" customFormat="1" ht="12.75"/>
    <row r="1038" s="73" customFormat="1" ht="12.75"/>
    <row r="1039" s="73" customFormat="1" ht="12.75"/>
    <row r="1040" s="73" customFormat="1" ht="12.75"/>
    <row r="1041" s="73" customFormat="1" ht="12.75"/>
    <row r="1042" s="73" customFormat="1" ht="12.75"/>
    <row r="1043" s="73" customFormat="1" ht="12.75"/>
    <row r="1044" s="73" customFormat="1" ht="12.75"/>
    <row r="1045" s="73" customFormat="1" ht="12.75"/>
    <row r="1046" s="73" customFormat="1" ht="12.75"/>
    <row r="1047" s="73" customFormat="1" ht="12.75"/>
    <row r="1048" s="73" customFormat="1" ht="12.75"/>
    <row r="1049" s="73" customFormat="1" ht="12.75"/>
    <row r="1050" s="73" customFormat="1" ht="12.75"/>
    <row r="1051" s="73" customFormat="1" ht="12.75"/>
    <row r="1052" s="73" customFormat="1" ht="12.75"/>
    <row r="1053" s="73" customFormat="1" ht="12.75"/>
    <row r="1054" s="73" customFormat="1" ht="12.75"/>
    <row r="1055" s="73" customFormat="1" ht="12.75"/>
    <row r="1056" s="73" customFormat="1" ht="12.75"/>
    <row r="1057" s="73" customFormat="1" ht="12.75"/>
    <row r="1058" s="73" customFormat="1" ht="12.75"/>
    <row r="1059" s="73" customFormat="1" ht="12.75"/>
    <row r="1060" s="73" customFormat="1" ht="12.75"/>
    <row r="1061" s="73" customFormat="1" ht="12.75"/>
    <row r="1062" s="73" customFormat="1" ht="12.75"/>
    <row r="1063" s="73" customFormat="1" ht="12.75"/>
    <row r="1064" s="73" customFormat="1" ht="12.75"/>
    <row r="1065" s="73" customFormat="1" ht="12.75"/>
    <row r="1066" s="73" customFormat="1" ht="12.75"/>
    <row r="1067" s="73" customFormat="1" ht="12.75"/>
    <row r="1068" s="73" customFormat="1" ht="12.75"/>
    <row r="1069" s="73" customFormat="1" ht="12.75"/>
    <row r="1070" s="73" customFormat="1" ht="12.75"/>
    <row r="1071" s="73" customFormat="1" ht="12.75"/>
    <row r="1072" s="73" customFormat="1" ht="12.75"/>
    <row r="1073" s="73" customFormat="1" ht="12.75"/>
    <row r="1074" s="73" customFormat="1" ht="12.75"/>
    <row r="1075" s="73" customFormat="1" ht="12.75"/>
    <row r="1076" s="73" customFormat="1" ht="12.75"/>
    <row r="1077" s="73" customFormat="1" ht="12.75"/>
    <row r="1078" s="73" customFormat="1" ht="12.75"/>
    <row r="1079" s="73" customFormat="1" ht="12.75"/>
    <row r="1080" s="73" customFormat="1" ht="12.75"/>
    <row r="1081" s="73" customFormat="1" ht="12.75"/>
    <row r="1082" s="73" customFormat="1" ht="12.75"/>
    <row r="1083" s="73" customFormat="1" ht="12.75"/>
    <row r="1084" s="73" customFormat="1" ht="12.75"/>
    <row r="1085" s="73" customFormat="1" ht="12.75"/>
    <row r="1086" s="73" customFormat="1" ht="12.75"/>
    <row r="1087" s="73" customFormat="1" ht="12.75"/>
    <row r="1088" s="73" customFormat="1" ht="12.75"/>
    <row r="1089" s="73" customFormat="1" ht="12.75"/>
    <row r="1090" s="73" customFormat="1" ht="12.75"/>
    <row r="1091" s="73" customFormat="1" ht="12.75"/>
    <row r="1092" s="73" customFormat="1" ht="12.75"/>
    <row r="1093" s="73" customFormat="1" ht="12.75"/>
    <row r="1094" s="73" customFormat="1" ht="12.75"/>
    <row r="1095" s="73" customFormat="1" ht="12.75"/>
    <row r="1096" s="73" customFormat="1" ht="12.75"/>
    <row r="1097" s="73" customFormat="1" ht="12.75"/>
    <row r="1098" s="73" customFormat="1" ht="12.75"/>
    <row r="1099" s="73" customFormat="1" ht="12.75"/>
    <row r="1100" s="73" customFormat="1" ht="12.75"/>
    <row r="1101" s="73" customFormat="1" ht="12.75"/>
    <row r="1102" s="73" customFormat="1" ht="12.75"/>
    <row r="1103" s="73" customFormat="1" ht="12.75"/>
    <row r="1104" s="73" customFormat="1" ht="12.75"/>
    <row r="1105" s="73" customFormat="1" ht="12.75"/>
    <row r="1106" s="73" customFormat="1" ht="12.75"/>
    <row r="1107" s="73" customFormat="1" ht="12.75"/>
    <row r="1108" s="73" customFormat="1" ht="12.75"/>
    <row r="1109" s="73" customFormat="1" ht="12.75"/>
    <row r="1110" s="73" customFormat="1" ht="12.75"/>
    <row r="1111" s="73" customFormat="1" ht="12.75"/>
    <row r="1112" s="73" customFormat="1" ht="12.75"/>
    <row r="1113" s="73" customFormat="1" ht="12.75"/>
    <row r="1114" s="73" customFormat="1" ht="12.75"/>
    <row r="1115" s="73" customFormat="1" ht="12.75"/>
    <row r="1116" s="73" customFormat="1" ht="12.75"/>
    <row r="1117" s="73" customFormat="1" ht="12.75"/>
    <row r="1118" s="73" customFormat="1" ht="12.75"/>
    <row r="1119" s="73" customFormat="1" ht="12.75"/>
    <row r="1120" s="73" customFormat="1" ht="12.75"/>
    <row r="1121" s="73" customFormat="1" ht="12.75"/>
    <row r="1122" s="73" customFormat="1" ht="12.75"/>
    <row r="1123" s="73" customFormat="1" ht="12.75"/>
    <row r="1124" s="73" customFormat="1" ht="12.75"/>
    <row r="1125" s="73" customFormat="1" ht="12.75"/>
    <row r="1126" s="73" customFormat="1" ht="12.75"/>
    <row r="1127" s="73" customFormat="1" ht="12.75"/>
    <row r="1128" s="73" customFormat="1" ht="12.75"/>
    <row r="1129" s="73" customFormat="1" ht="12.75"/>
    <row r="1130" s="73" customFormat="1" ht="12.75"/>
    <row r="1131" s="73" customFormat="1" ht="12.75"/>
    <row r="1132" s="73" customFormat="1" ht="12.75"/>
    <row r="1133" s="73" customFormat="1" ht="12.75"/>
    <row r="1134" s="73" customFormat="1" ht="12.75"/>
    <row r="1135" s="73" customFormat="1" ht="12.75"/>
    <row r="1136" s="73" customFormat="1" ht="12.75"/>
    <row r="1137" s="73" customFormat="1" ht="12.75"/>
    <row r="1138" s="73" customFormat="1" ht="12.75"/>
    <row r="1139" s="73" customFormat="1" ht="12.75"/>
    <row r="1140" s="73" customFormat="1" ht="12.75"/>
    <row r="1141" s="73" customFormat="1" ht="12.75"/>
    <row r="1142" s="73" customFormat="1" ht="12.75"/>
    <row r="1143" s="73" customFormat="1" ht="12.75"/>
    <row r="1144" s="73" customFormat="1" ht="12.75"/>
    <row r="1145" s="73" customFormat="1" ht="12.75"/>
    <row r="1146" s="73" customFormat="1" ht="12.75"/>
    <row r="1147" s="73" customFormat="1" ht="12.75"/>
    <row r="1148" s="73" customFormat="1" ht="12.75"/>
    <row r="1149" s="73" customFormat="1" ht="12.75"/>
    <row r="1150" s="73" customFormat="1" ht="12.75"/>
    <row r="1151" s="73" customFormat="1" ht="12.75"/>
    <row r="1152" s="73" customFormat="1" ht="12.75"/>
    <row r="1153" s="73" customFormat="1" ht="12.75"/>
    <row r="1154" s="73" customFormat="1" ht="12.75"/>
    <row r="1155" s="73" customFormat="1" ht="12.75"/>
    <row r="1156" s="73" customFormat="1" ht="12.75"/>
    <row r="1157" s="73" customFormat="1" ht="12.75"/>
    <row r="1158" s="73" customFormat="1" ht="12.75"/>
    <row r="1159" s="73" customFormat="1" ht="12.75"/>
    <row r="1160" s="73" customFormat="1" ht="12.75"/>
    <row r="1161" s="73" customFormat="1" ht="12.75"/>
    <row r="1162" s="73" customFormat="1" ht="12.75"/>
    <row r="1163" s="73" customFormat="1" ht="12.75"/>
    <row r="1164" s="73" customFormat="1" ht="12.75"/>
    <row r="1165" s="73" customFormat="1" ht="12.75"/>
    <row r="1166" s="73" customFormat="1" ht="12.75"/>
    <row r="1167" s="73" customFormat="1" ht="12.75"/>
    <row r="1168" s="73" customFormat="1" ht="12.75"/>
    <row r="1169" s="73" customFormat="1" ht="12.75"/>
    <row r="1170" s="73" customFormat="1" ht="12.75"/>
    <row r="1171" s="73" customFormat="1" ht="12.75"/>
    <row r="1172" s="73" customFormat="1" ht="12.75"/>
    <row r="1173" s="73" customFormat="1" ht="12.75"/>
    <row r="1174" s="73" customFormat="1" ht="12.75"/>
    <row r="1175" s="73" customFormat="1" ht="12.75"/>
    <row r="1176" s="73" customFormat="1" ht="12.75"/>
    <row r="1177" s="73" customFormat="1" ht="12.75"/>
    <row r="1178" s="73" customFormat="1" ht="12.75"/>
    <row r="1179" s="73" customFormat="1" ht="12.75"/>
    <row r="1180" s="73" customFormat="1" ht="12.75"/>
    <row r="1181" s="73" customFormat="1" ht="12.75"/>
    <row r="1182" s="73" customFormat="1" ht="12.75"/>
    <row r="1183" s="73" customFormat="1" ht="12.75"/>
    <row r="1184" s="73" customFormat="1" ht="12.75"/>
    <row r="1185" s="73" customFormat="1" ht="12.75"/>
    <row r="1186" s="73" customFormat="1" ht="12.75"/>
    <row r="1187" s="73" customFormat="1" ht="12.75"/>
    <row r="1188" s="73" customFormat="1" ht="12.75"/>
    <row r="1189" s="73" customFormat="1" ht="12.75"/>
    <row r="1190" s="73" customFormat="1" ht="12.75"/>
    <row r="1191" s="73" customFormat="1" ht="12.75"/>
    <row r="1192" s="73" customFormat="1" ht="12.75"/>
    <row r="1193" s="73" customFormat="1" ht="12.75"/>
    <row r="1194" s="73" customFormat="1" ht="12.75"/>
    <row r="1195" s="73" customFormat="1" ht="12.75"/>
    <row r="1196" s="73" customFormat="1" ht="12.75"/>
    <row r="1197" s="73" customFormat="1" ht="12.75"/>
    <row r="1198" s="73" customFormat="1" ht="12.75"/>
    <row r="1199" s="73" customFormat="1" ht="12.75"/>
    <row r="1200" s="73" customFormat="1" ht="12.75"/>
    <row r="1201" s="73" customFormat="1" ht="12.75"/>
    <row r="1202" s="73" customFormat="1" ht="12.75"/>
    <row r="1203" s="73" customFormat="1" ht="12.75"/>
    <row r="1204" s="73" customFormat="1" ht="12.75"/>
    <row r="1205" s="73" customFormat="1" ht="12.75"/>
    <row r="1206" s="73" customFormat="1" ht="12.75"/>
    <row r="1207" s="73" customFormat="1" ht="12.75"/>
    <row r="1208" s="73" customFormat="1" ht="12.75"/>
    <row r="1209" s="73" customFormat="1" ht="12.75"/>
    <row r="1210" s="73" customFormat="1" ht="12.75"/>
    <row r="1211" s="73" customFormat="1" ht="12.75"/>
    <row r="1212" s="73" customFormat="1" ht="12.75"/>
    <row r="1213" s="73" customFormat="1" ht="12.75"/>
    <row r="1214" s="73" customFormat="1" ht="12.75"/>
    <row r="1215" s="73" customFormat="1" ht="12.75"/>
    <row r="1216" s="73" customFormat="1" ht="12.75"/>
    <row r="1217" s="73" customFormat="1" ht="12.75"/>
    <row r="1218" s="73" customFormat="1" ht="12.75"/>
    <row r="1219" s="73" customFormat="1" ht="12.75"/>
    <row r="1220" s="73" customFormat="1" ht="12.75"/>
    <row r="1221" s="73" customFormat="1" ht="12.75"/>
    <row r="1222" s="73" customFormat="1" ht="12.75"/>
    <row r="1223" s="73" customFormat="1" ht="12.75"/>
    <row r="1224" s="73" customFormat="1" ht="12.75"/>
    <row r="1225" s="73" customFormat="1" ht="12.75"/>
    <row r="1226" s="73" customFormat="1" ht="12.75"/>
    <row r="1227" s="73" customFormat="1" ht="12.75"/>
    <row r="1228" s="73" customFormat="1" ht="12.75"/>
    <row r="1229" s="73" customFormat="1" ht="12.75"/>
    <row r="1230" s="73" customFormat="1" ht="12.75"/>
    <row r="1231" s="73" customFormat="1" ht="12.75"/>
    <row r="1232" s="73" customFormat="1" ht="12.75"/>
    <row r="1233" s="73" customFormat="1" ht="12.75"/>
    <row r="1234" s="73" customFormat="1" ht="12.75"/>
    <row r="1235" s="73" customFormat="1" ht="12.75"/>
    <row r="1236" s="73" customFormat="1" ht="12.75"/>
    <row r="1237" s="73" customFormat="1" ht="12.75"/>
    <row r="1238" s="73" customFormat="1" ht="12.75"/>
    <row r="1239" s="73" customFormat="1" ht="12.75"/>
    <row r="1240" s="73" customFormat="1" ht="12.75"/>
    <row r="1241" s="73" customFormat="1" ht="12.75"/>
    <row r="1242" s="73" customFormat="1" ht="12.75"/>
    <row r="1243" s="73" customFormat="1" ht="12.75"/>
    <row r="1244" s="73" customFormat="1" ht="12.75"/>
    <row r="1245" s="73" customFormat="1" ht="12.75"/>
    <row r="1246" s="73" customFormat="1" ht="12.75"/>
    <row r="1247" s="73" customFormat="1" ht="12.75"/>
    <row r="1248" s="73" customFormat="1" ht="12.75"/>
    <row r="1249" s="73" customFormat="1" ht="12.75"/>
    <row r="1250" s="73" customFormat="1" ht="12.75"/>
    <row r="1251" s="73" customFormat="1" ht="12.75"/>
    <row r="1252" s="73" customFormat="1" ht="12.75"/>
    <row r="1253" s="73" customFormat="1" ht="12.75"/>
    <row r="1254" s="73" customFormat="1" ht="12.75"/>
    <row r="1255" s="73" customFormat="1" ht="12.75"/>
    <row r="1256" s="73" customFormat="1" ht="12.75"/>
    <row r="1257" s="73" customFormat="1" ht="12.75"/>
    <row r="1258" s="73" customFormat="1" ht="12.75"/>
    <row r="1259" s="73" customFormat="1" ht="12.75"/>
    <row r="1260" s="73" customFormat="1" ht="12.75"/>
    <row r="1261" s="73" customFormat="1" ht="12.75"/>
    <row r="1262" s="73" customFormat="1" ht="12.75"/>
    <row r="1263" s="73" customFormat="1" ht="12.75"/>
    <row r="1264" s="73" customFormat="1" ht="12.75"/>
    <row r="1265" s="73" customFormat="1" ht="12.75"/>
    <row r="1266" s="73" customFormat="1" ht="12.75"/>
    <row r="1267" s="73" customFormat="1" ht="12.75"/>
    <row r="1268" s="73" customFormat="1" ht="12.75"/>
    <row r="1269" s="73" customFormat="1" ht="12.75"/>
    <row r="1270" s="73" customFormat="1" ht="12.75"/>
    <row r="1271" s="73" customFormat="1" ht="12.75"/>
    <row r="1272" s="73" customFormat="1" ht="12.75"/>
    <row r="1273" s="73" customFormat="1" ht="12.75"/>
    <row r="1274" s="73" customFormat="1" ht="12.75"/>
    <row r="1275" s="73" customFormat="1" ht="12.75"/>
    <row r="1276" s="73" customFormat="1" ht="12.75"/>
    <row r="1277" s="73" customFormat="1" ht="12.75"/>
    <row r="1278" s="73" customFormat="1" ht="12.75"/>
    <row r="1279" s="73" customFormat="1" ht="12.75"/>
    <row r="1280" s="73" customFormat="1" ht="12.75"/>
    <row r="1281" s="73" customFormat="1" ht="12.75"/>
    <row r="1282" s="73" customFormat="1" ht="12.75"/>
    <row r="1283" s="73" customFormat="1" ht="12.75"/>
    <row r="1284" s="73" customFormat="1" ht="12.75"/>
    <row r="1285" s="73" customFormat="1" ht="12.75"/>
    <row r="1286" s="73" customFormat="1" ht="12.75"/>
    <row r="1287" s="73" customFormat="1" ht="12.75"/>
    <row r="1288" s="73" customFormat="1" ht="12.75"/>
    <row r="1289" s="73" customFormat="1" ht="12.75"/>
    <row r="1290" s="73" customFormat="1" ht="12.75"/>
    <row r="1291" s="73" customFormat="1" ht="12.75"/>
    <row r="1292" s="73" customFormat="1" ht="12.75"/>
    <row r="1293" s="73" customFormat="1" ht="12.75"/>
    <row r="1294" s="73" customFormat="1" ht="12.75"/>
    <row r="1295" s="73" customFormat="1" ht="12.75"/>
    <row r="1296" s="73" customFormat="1" ht="12.75"/>
    <row r="1297" s="73" customFormat="1" ht="12.75"/>
    <row r="1298" s="73" customFormat="1" ht="12.75"/>
    <row r="1299" s="73" customFormat="1" ht="12.75"/>
    <row r="1300" s="73" customFormat="1" ht="12.75"/>
    <row r="1301" s="73" customFormat="1" ht="12.75"/>
    <row r="1302" s="73" customFormat="1" ht="12.75"/>
    <row r="1303" s="73" customFormat="1" ht="12.75"/>
    <row r="1304" s="73" customFormat="1" ht="12.75"/>
    <row r="1305" s="73" customFormat="1" ht="12.75"/>
    <row r="1306" s="73" customFormat="1" ht="12.75"/>
    <row r="1307" s="73" customFormat="1" ht="12.75"/>
    <row r="1308" s="73" customFormat="1" ht="12.75"/>
    <row r="1309" s="73" customFormat="1" ht="12.75"/>
    <row r="1310" s="73" customFormat="1" ht="12.75"/>
    <row r="1311" s="73" customFormat="1" ht="12.75"/>
    <row r="1312" s="73" customFormat="1" ht="12.75"/>
    <row r="1313" s="73" customFormat="1" ht="12.75"/>
    <row r="1314" s="73" customFormat="1" ht="12.75"/>
    <row r="1315" s="73" customFormat="1" ht="12.75"/>
    <row r="1316" s="73" customFormat="1" ht="12.75"/>
    <row r="1317" s="73" customFormat="1" ht="12.75"/>
    <row r="1318" s="73" customFormat="1" ht="12.75"/>
    <row r="1319" s="73" customFormat="1" ht="12.75"/>
    <row r="1320" s="73" customFormat="1" ht="12.75"/>
    <row r="1321" s="73" customFormat="1" ht="12.75"/>
    <row r="1322" s="73" customFormat="1" ht="12.75"/>
    <row r="1323" s="73" customFormat="1" ht="12.75"/>
    <row r="1324" s="73" customFormat="1" ht="12.75"/>
    <row r="1325" s="73" customFormat="1" ht="12.75"/>
    <row r="1326" s="73" customFormat="1" ht="12.75"/>
    <row r="1327" s="73" customFormat="1" ht="12.75"/>
    <row r="1328" s="73" customFormat="1" ht="12.75"/>
    <row r="1329" s="73" customFormat="1" ht="12.75"/>
    <row r="1330" s="73" customFormat="1" ht="12.75"/>
    <row r="1331" s="73" customFormat="1" ht="12.75"/>
    <row r="1332" s="73" customFormat="1" ht="12.75"/>
    <row r="1333" s="73" customFormat="1" ht="12.75"/>
    <row r="1334" s="73" customFormat="1" ht="12.75"/>
    <row r="1335" s="73" customFormat="1" ht="12.75"/>
    <row r="1336" s="73" customFormat="1" ht="12.75"/>
    <row r="1337" s="73" customFormat="1" ht="12.75"/>
    <row r="1338" s="73" customFormat="1" ht="12.75"/>
    <row r="1339" s="73" customFormat="1" ht="12.75"/>
    <row r="1340" s="73" customFormat="1" ht="12.75"/>
    <row r="1341" s="73" customFormat="1" ht="12.75"/>
    <row r="1342" s="73" customFormat="1" ht="12.75"/>
    <row r="1343" s="73" customFormat="1" ht="12.75"/>
    <row r="1344" s="73" customFormat="1" ht="12.75"/>
    <row r="1345" s="73" customFormat="1" ht="12.75"/>
    <row r="1346" s="73" customFormat="1" ht="12.75"/>
    <row r="1347" s="73" customFormat="1" ht="12.75"/>
    <row r="1348" s="73" customFormat="1" ht="12.75"/>
    <row r="1349" s="73" customFormat="1" ht="12.75"/>
    <row r="1350" s="73" customFormat="1" ht="12.75"/>
    <row r="1351" s="73" customFormat="1" ht="12.75"/>
    <row r="1352" s="73" customFormat="1" ht="12.75"/>
    <row r="1353" s="73" customFormat="1" ht="12.75"/>
    <row r="1354" s="73" customFormat="1" ht="12.75"/>
    <row r="1355" s="73" customFormat="1" ht="12.75"/>
    <row r="1356" s="73" customFormat="1" ht="12.75"/>
    <row r="1357" s="73" customFormat="1" ht="12.75"/>
    <row r="1358" s="73" customFormat="1" ht="12.75"/>
    <row r="1359" s="73" customFormat="1" ht="12.75"/>
    <row r="1360" s="73" customFormat="1" ht="12.75"/>
    <row r="1361" s="73" customFormat="1" ht="12.75"/>
    <row r="1362" s="73" customFormat="1" ht="12.75"/>
    <row r="1363" s="73" customFormat="1" ht="12.75"/>
    <row r="1364" s="73" customFormat="1" ht="12.75"/>
    <row r="1365" s="73" customFormat="1" ht="12.75"/>
    <row r="1366" s="73" customFormat="1" ht="12.75"/>
    <row r="1367" s="73" customFormat="1" ht="12.75"/>
    <row r="1368" s="73" customFormat="1" ht="12.75"/>
    <row r="1369" s="73" customFormat="1" ht="12.75"/>
    <row r="1370" s="73" customFormat="1" ht="12.75"/>
    <row r="1371" s="73" customFormat="1" ht="12.75"/>
    <row r="1372" s="73" customFormat="1" ht="12.75"/>
    <row r="1373" s="73" customFormat="1" ht="12.75"/>
    <row r="1374" s="73" customFormat="1" ht="12.75"/>
    <row r="1375" s="73" customFormat="1" ht="12.75"/>
    <row r="1376" s="73" customFormat="1" ht="12.75"/>
    <row r="1377" s="73" customFormat="1" ht="12.75"/>
    <row r="1378" s="73" customFormat="1" ht="12.75"/>
    <row r="1379" s="73" customFormat="1" ht="12.75"/>
    <row r="1380" s="73" customFormat="1" ht="12.75"/>
    <row r="1381" s="73" customFormat="1" ht="12.75"/>
    <row r="1382" s="73" customFormat="1" ht="12.75"/>
    <row r="1383" s="73" customFormat="1" ht="12.75"/>
    <row r="1384" s="73" customFormat="1" ht="12.75"/>
    <row r="1385" s="73" customFormat="1" ht="12.75"/>
    <row r="1386" s="73" customFormat="1" ht="12.75"/>
    <row r="1387" s="73" customFormat="1" ht="12.75"/>
    <row r="1388" s="73" customFormat="1" ht="12.75"/>
    <row r="1389" s="73" customFormat="1" ht="12.75"/>
    <row r="1390" s="73" customFormat="1" ht="12.75"/>
    <row r="1391" s="73" customFormat="1" ht="12.75"/>
    <row r="1392" s="73" customFormat="1" ht="12.75"/>
    <row r="1393" s="73" customFormat="1" ht="12.75"/>
    <row r="1394" s="73" customFormat="1" ht="12.75"/>
    <row r="1395" s="73" customFormat="1" ht="12.75"/>
    <row r="1396" s="73" customFormat="1" ht="12.75"/>
    <row r="1397" s="73" customFormat="1" ht="12.75"/>
    <row r="1398" s="73" customFormat="1" ht="12.75"/>
    <row r="1399" s="73" customFormat="1" ht="12.75"/>
    <row r="1400" s="73" customFormat="1" ht="12.75"/>
    <row r="1401" s="73" customFormat="1" ht="12.75"/>
    <row r="1402" s="73" customFormat="1" ht="12.75"/>
    <row r="1403" s="73" customFormat="1" ht="12.75"/>
    <row r="1404" s="73" customFormat="1" ht="12.75"/>
    <row r="1405" s="73" customFormat="1" ht="12.75"/>
    <row r="1406" s="73" customFormat="1" ht="12.75"/>
    <row r="1407" s="73" customFormat="1" ht="12.75"/>
    <row r="1408" s="73" customFormat="1" ht="12.75"/>
    <row r="1409" s="73" customFormat="1" ht="12.75"/>
    <row r="1410" s="73" customFormat="1" ht="12.75"/>
    <row r="1411" s="73" customFormat="1" ht="12.75"/>
    <row r="1412" s="73" customFormat="1" ht="12.75"/>
    <row r="1413" s="73" customFormat="1" ht="12.75"/>
    <row r="1414" s="73" customFormat="1" ht="12.75"/>
    <row r="1415" s="73" customFormat="1" ht="12.75"/>
    <row r="1416" s="73" customFormat="1" ht="12.75"/>
    <row r="1417" s="73" customFormat="1" ht="12.75"/>
    <row r="1418" s="73" customFormat="1" ht="12.75"/>
    <row r="1419" s="73" customFormat="1" ht="12.75"/>
    <row r="1420" s="73" customFormat="1" ht="12.75"/>
    <row r="1421" s="73" customFormat="1" ht="12.75"/>
    <row r="1422" s="73" customFormat="1" ht="12.75"/>
    <row r="1423" s="73" customFormat="1" ht="12.75"/>
    <row r="1424" s="73" customFormat="1" ht="12.75"/>
    <row r="1425" s="73" customFormat="1" ht="12.75"/>
    <row r="1426" s="73" customFormat="1" ht="12.75"/>
    <row r="1427" s="73" customFormat="1" ht="12.75"/>
    <row r="1428" s="73" customFormat="1" ht="12.75"/>
    <row r="1429" s="73" customFormat="1" ht="12.75"/>
    <row r="1430" s="73" customFormat="1" ht="12.75"/>
    <row r="1431" s="73" customFormat="1" ht="12.75"/>
    <row r="1432" s="73" customFormat="1" ht="12.75"/>
    <row r="1433" s="73" customFormat="1" ht="12.75"/>
    <row r="1434" s="73" customFormat="1" ht="12.75"/>
    <row r="1435" s="73" customFormat="1" ht="12.75"/>
    <row r="1436" s="73" customFormat="1" ht="12.75"/>
    <row r="1437" s="73" customFormat="1" ht="12.75"/>
    <row r="1438" s="73" customFormat="1" ht="12.75"/>
    <row r="1439" s="73" customFormat="1" ht="12.75"/>
    <row r="1440" s="73" customFormat="1" ht="12.75"/>
    <row r="1441" s="73" customFormat="1" ht="12.75"/>
    <row r="1442" s="73" customFormat="1" ht="12.75"/>
  </sheetData>
  <mergeCells count="16">
    <mergeCell ref="A4:J4"/>
    <mergeCell ref="J12:J14"/>
    <mergeCell ref="E12:E14"/>
    <mergeCell ref="I12:I14"/>
    <mergeCell ref="B12:B14"/>
    <mergeCell ref="D12:D14"/>
    <mergeCell ref="G12:G14"/>
    <mergeCell ref="A7:J7"/>
    <mergeCell ref="A11:A14"/>
    <mergeCell ref="C12:C14"/>
    <mergeCell ref="F12:F14"/>
    <mergeCell ref="A6:J6"/>
    <mergeCell ref="H12:H14"/>
    <mergeCell ref="B11:D11"/>
    <mergeCell ref="E11:G11"/>
    <mergeCell ref="H11:J11"/>
  </mergeCells>
  <printOptions horizontalCentered="1" verticalCentered="1"/>
  <pageMargins left="0.18" right="0.29" top="0.62" bottom="1.05" header="0.17" footer="0.15"/>
  <pageSetup horizontalDpi="600" verticalDpi="600" orientation="landscape" paperSize="9" scale="95" r:id="rId1"/>
  <headerFooter alignWithMargins="0">
    <oddHeader>&amp;R&amp;P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43"/>
  <sheetViews>
    <sheetView workbookViewId="0" topLeftCell="A28">
      <selection activeCell="B86" sqref="B86"/>
    </sheetView>
  </sheetViews>
  <sheetFormatPr defaultColWidth="9.140625" defaultRowHeight="12"/>
  <cols>
    <col min="1" max="1" width="43.140625" style="1" customWidth="1"/>
    <col min="2" max="2" width="7.421875" style="1" customWidth="1"/>
    <col min="3" max="3" width="10.28125" style="1" customWidth="1"/>
    <col min="4" max="4" width="10.28125" style="1" hidden="1" customWidth="1"/>
    <col min="5" max="7" width="10.28125" style="1" customWidth="1"/>
    <col min="8" max="8" width="10.28125" style="1" hidden="1" customWidth="1"/>
    <col min="9" max="11" width="10.28125" style="1" customWidth="1"/>
    <col min="12" max="12" width="10.28125" style="1" hidden="1" customWidth="1"/>
    <col min="13" max="14" width="10.28125" style="1" customWidth="1"/>
    <col min="15" max="16384" width="9.28125" style="1" customWidth="1"/>
  </cols>
  <sheetData>
    <row r="2" spans="1:14" ht="14.25">
      <c r="A2" s="419" t="s">
        <v>311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4:14" ht="12.75">
      <c r="D3" s="6"/>
      <c r="E3" s="6"/>
      <c r="F3" s="6"/>
      <c r="G3" s="6"/>
      <c r="K3" s="2" t="s">
        <v>310</v>
      </c>
      <c r="L3" s="2"/>
      <c r="M3" s="2"/>
      <c r="N3" s="2"/>
    </row>
    <row r="4" spans="1:11" ht="12.75">
      <c r="A4" s="420" t="s">
        <v>550</v>
      </c>
      <c r="B4" s="420"/>
      <c r="C4" s="420"/>
      <c r="D4" s="420"/>
      <c r="E4" s="420"/>
      <c r="F4" s="420"/>
      <c r="G4" s="420"/>
      <c r="H4" s="420"/>
      <c r="I4" s="420"/>
      <c r="J4" s="420"/>
      <c r="K4" s="6"/>
    </row>
    <row r="5" ht="12.75" customHeight="1"/>
    <row r="6" spans="1:14" s="52" customFormat="1" ht="12.75" customHeight="1">
      <c r="A6" s="424" t="s">
        <v>149</v>
      </c>
      <c r="B6" s="424" t="s">
        <v>84</v>
      </c>
      <c r="C6" s="421" t="s">
        <v>151</v>
      </c>
      <c r="D6" s="422"/>
      <c r="E6" s="422"/>
      <c r="F6" s="422"/>
      <c r="G6" s="421" t="s">
        <v>82</v>
      </c>
      <c r="H6" s="422"/>
      <c r="I6" s="422"/>
      <c r="J6" s="422"/>
      <c r="K6" s="421" t="s">
        <v>83</v>
      </c>
      <c r="L6" s="422"/>
      <c r="M6" s="422"/>
      <c r="N6" s="423"/>
    </row>
    <row r="7" spans="1:14" s="52" customFormat="1" ht="12.75" customHeight="1">
      <c r="A7" s="424"/>
      <c r="B7" s="424"/>
      <c r="C7" s="415" t="s">
        <v>551</v>
      </c>
      <c r="D7" s="415" t="s">
        <v>372</v>
      </c>
      <c r="E7" s="131" t="s">
        <v>527</v>
      </c>
      <c r="F7" s="415" t="s">
        <v>552</v>
      </c>
      <c r="G7" s="415" t="s">
        <v>551</v>
      </c>
      <c r="H7" s="415" t="s">
        <v>372</v>
      </c>
      <c r="I7" s="131" t="s">
        <v>527</v>
      </c>
      <c r="J7" s="415" t="s">
        <v>552</v>
      </c>
      <c r="K7" s="415" t="s">
        <v>551</v>
      </c>
      <c r="L7" s="415" t="s">
        <v>372</v>
      </c>
      <c r="M7" s="131" t="s">
        <v>527</v>
      </c>
      <c r="N7" s="415" t="s">
        <v>552</v>
      </c>
    </row>
    <row r="8" spans="1:14" s="52" customFormat="1" ht="12">
      <c r="A8" s="424"/>
      <c r="B8" s="424"/>
      <c r="C8" s="416"/>
      <c r="D8" s="416"/>
      <c r="E8" s="131" t="s">
        <v>425</v>
      </c>
      <c r="F8" s="416"/>
      <c r="G8" s="416"/>
      <c r="H8" s="416"/>
      <c r="I8" s="131" t="s">
        <v>425</v>
      </c>
      <c r="J8" s="416"/>
      <c r="K8" s="416"/>
      <c r="L8" s="416"/>
      <c r="M8" s="131" t="s">
        <v>425</v>
      </c>
      <c r="N8" s="416"/>
    </row>
    <row r="9" spans="1:14" s="52" customFormat="1" ht="12">
      <c r="A9" s="424"/>
      <c r="B9" s="424"/>
      <c r="C9" s="417"/>
      <c r="D9" s="417"/>
      <c r="E9" s="132"/>
      <c r="F9" s="417"/>
      <c r="G9" s="417"/>
      <c r="H9" s="417"/>
      <c r="I9" s="132"/>
      <c r="J9" s="417"/>
      <c r="K9" s="417"/>
      <c r="L9" s="417"/>
      <c r="M9" s="132"/>
      <c r="N9" s="417"/>
    </row>
    <row r="10" spans="1:14" s="52" customFormat="1" ht="12">
      <c r="A10" s="33" t="s">
        <v>361</v>
      </c>
      <c r="B10" s="53" t="s">
        <v>178</v>
      </c>
      <c r="C10" s="54">
        <f aca="true" t="shared" si="0" ref="C10:D16">K10</f>
        <v>125071</v>
      </c>
      <c r="D10" s="54">
        <f t="shared" si="0"/>
        <v>0</v>
      </c>
      <c r="E10" s="54">
        <f>M10</f>
        <v>200000</v>
      </c>
      <c r="F10" s="54">
        <f>N10</f>
        <v>127433</v>
      </c>
      <c r="G10" s="55"/>
      <c r="H10" s="33"/>
      <c r="I10" s="33"/>
      <c r="J10" s="33"/>
      <c r="K10" s="33">
        <v>125071</v>
      </c>
      <c r="L10" s="33"/>
      <c r="M10" s="33">
        <v>200000</v>
      </c>
      <c r="N10" s="33">
        <v>127433</v>
      </c>
    </row>
    <row r="11" spans="1:14" s="52" customFormat="1" ht="12">
      <c r="A11" s="33" t="s">
        <v>85</v>
      </c>
      <c r="B11" s="53" t="s">
        <v>70</v>
      </c>
      <c r="C11" s="54">
        <f t="shared" si="0"/>
        <v>1409912</v>
      </c>
      <c r="D11" s="54">
        <f t="shared" si="0"/>
        <v>0</v>
      </c>
      <c r="E11" s="54">
        <f aca="true" t="shared" si="1" ref="E11:F18">M11</f>
        <v>1960000</v>
      </c>
      <c r="F11" s="54">
        <f t="shared" si="1"/>
        <v>1556616</v>
      </c>
      <c r="G11" s="55"/>
      <c r="H11" s="33"/>
      <c r="I11" s="33"/>
      <c r="J11" s="33"/>
      <c r="K11" s="33">
        <v>1409912</v>
      </c>
      <c r="L11" s="33"/>
      <c r="M11" s="33">
        <v>1960000</v>
      </c>
      <c r="N11" s="33">
        <v>1556616</v>
      </c>
    </row>
    <row r="12" spans="1:14" s="52" customFormat="1" ht="12">
      <c r="A12" s="33" t="s">
        <v>86</v>
      </c>
      <c r="B12" s="53" t="s">
        <v>87</v>
      </c>
      <c r="C12" s="54">
        <f t="shared" si="0"/>
        <v>0</v>
      </c>
      <c r="D12" s="54">
        <f t="shared" si="0"/>
        <v>0</v>
      </c>
      <c r="E12" s="54">
        <f t="shared" si="1"/>
        <v>0</v>
      </c>
      <c r="F12" s="54">
        <f t="shared" si="1"/>
        <v>0</v>
      </c>
      <c r="G12" s="55"/>
      <c r="H12" s="33"/>
      <c r="I12" s="33"/>
      <c r="J12" s="33"/>
      <c r="K12" s="33"/>
      <c r="L12" s="33"/>
      <c r="M12" s="33"/>
      <c r="N12" s="33"/>
    </row>
    <row r="13" spans="1:14" s="52" customFormat="1" ht="12">
      <c r="A13" s="33" t="s">
        <v>88</v>
      </c>
      <c r="B13" s="53" t="s">
        <v>89</v>
      </c>
      <c r="C13" s="54">
        <f t="shared" si="0"/>
        <v>573662</v>
      </c>
      <c r="D13" s="54">
        <f t="shared" si="0"/>
        <v>0</v>
      </c>
      <c r="E13" s="54">
        <f t="shared" si="1"/>
        <v>1010000</v>
      </c>
      <c r="F13" s="54">
        <f t="shared" si="1"/>
        <v>662332</v>
      </c>
      <c r="G13" s="55"/>
      <c r="H13" s="33"/>
      <c r="I13" s="33"/>
      <c r="J13" s="33"/>
      <c r="K13" s="33">
        <v>573662</v>
      </c>
      <c r="L13" s="33"/>
      <c r="M13" s="33">
        <v>1010000</v>
      </c>
      <c r="N13" s="33">
        <v>662332</v>
      </c>
    </row>
    <row r="14" spans="1:14" s="52" customFormat="1" ht="12">
      <c r="A14" s="33" t="s">
        <v>253</v>
      </c>
      <c r="B14" s="53" t="s">
        <v>90</v>
      </c>
      <c r="C14" s="54">
        <f t="shared" si="0"/>
        <v>1577569</v>
      </c>
      <c r="D14" s="54">
        <f t="shared" si="0"/>
        <v>0</v>
      </c>
      <c r="E14" s="54">
        <f t="shared" si="1"/>
        <v>2489025</v>
      </c>
      <c r="F14" s="54">
        <f t="shared" si="1"/>
        <v>1908938</v>
      </c>
      <c r="G14" s="55"/>
      <c r="H14" s="33"/>
      <c r="I14" s="33"/>
      <c r="J14" s="33"/>
      <c r="K14" s="33">
        <v>1577569</v>
      </c>
      <c r="L14" s="33"/>
      <c r="M14" s="33">
        <v>2489025</v>
      </c>
      <c r="N14" s="33">
        <v>1908938</v>
      </c>
    </row>
    <row r="15" spans="1:14" s="52" customFormat="1" ht="12">
      <c r="A15" s="33" t="s">
        <v>417</v>
      </c>
      <c r="B15" s="53" t="s">
        <v>416</v>
      </c>
      <c r="C15" s="54">
        <f>K15</f>
        <v>0</v>
      </c>
      <c r="D15" s="54"/>
      <c r="E15" s="54">
        <f t="shared" si="1"/>
        <v>400000</v>
      </c>
      <c r="F15" s="54">
        <f t="shared" si="1"/>
        <v>706637</v>
      </c>
      <c r="G15" s="55"/>
      <c r="H15" s="33"/>
      <c r="I15" s="33"/>
      <c r="J15" s="33"/>
      <c r="K15" s="33"/>
      <c r="L15" s="33"/>
      <c r="M15" s="33">
        <v>400000</v>
      </c>
      <c r="N15" s="33">
        <v>706637</v>
      </c>
    </row>
    <row r="16" spans="1:14" s="52" customFormat="1" ht="12">
      <c r="A16" s="33" t="s">
        <v>157</v>
      </c>
      <c r="B16" s="53" t="s">
        <v>156</v>
      </c>
      <c r="C16" s="54">
        <f t="shared" si="0"/>
        <v>2931</v>
      </c>
      <c r="D16" s="54">
        <f t="shared" si="0"/>
        <v>0</v>
      </c>
      <c r="E16" s="54">
        <f t="shared" si="1"/>
        <v>5000</v>
      </c>
      <c r="F16" s="54">
        <f t="shared" si="1"/>
        <v>2434</v>
      </c>
      <c r="G16" s="55"/>
      <c r="H16" s="33"/>
      <c r="I16" s="33"/>
      <c r="J16" s="33"/>
      <c r="K16" s="33">
        <v>2931</v>
      </c>
      <c r="L16" s="33"/>
      <c r="M16" s="33">
        <v>5000</v>
      </c>
      <c r="N16" s="33">
        <v>2434</v>
      </c>
    </row>
    <row r="17" spans="1:14" s="52" customFormat="1" ht="12">
      <c r="A17" s="84" t="s">
        <v>128</v>
      </c>
      <c r="B17" s="87"/>
      <c r="C17" s="84">
        <f>SUM(C10:C16)</f>
        <v>3689145</v>
      </c>
      <c r="D17" s="84">
        <f>SUM(D10:D16)</f>
        <v>0</v>
      </c>
      <c r="E17" s="84">
        <f t="shared" si="1"/>
        <v>6064025</v>
      </c>
      <c r="F17" s="84">
        <f t="shared" si="1"/>
        <v>4964390</v>
      </c>
      <c r="G17" s="84">
        <f>SUM(G10:G16)</f>
        <v>0</v>
      </c>
      <c r="H17" s="84"/>
      <c r="I17" s="84">
        <f aca="true" t="shared" si="2" ref="I17:N17">SUM(I10:I16)</f>
        <v>0</v>
      </c>
      <c r="J17" s="84">
        <f t="shared" si="2"/>
        <v>0</v>
      </c>
      <c r="K17" s="84">
        <f t="shared" si="2"/>
        <v>3689145</v>
      </c>
      <c r="L17" s="84">
        <f t="shared" si="2"/>
        <v>0</v>
      </c>
      <c r="M17" s="84">
        <f t="shared" si="2"/>
        <v>6064025</v>
      </c>
      <c r="N17" s="84">
        <f t="shared" si="2"/>
        <v>4964390</v>
      </c>
    </row>
    <row r="18" spans="1:14" s="52" customFormat="1" ht="12">
      <c r="A18" s="33" t="s">
        <v>254</v>
      </c>
      <c r="B18" s="53" t="s">
        <v>91</v>
      </c>
      <c r="C18" s="54">
        <f>K18</f>
        <v>227906</v>
      </c>
      <c r="D18" s="54">
        <f>L18</f>
        <v>0</v>
      </c>
      <c r="E18" s="54">
        <f t="shared" si="1"/>
        <v>240000</v>
      </c>
      <c r="F18" s="54">
        <f t="shared" si="1"/>
        <v>202463</v>
      </c>
      <c r="G18" s="55"/>
      <c r="H18" s="33"/>
      <c r="I18" s="33"/>
      <c r="J18" s="33"/>
      <c r="K18" s="33">
        <v>227906</v>
      </c>
      <c r="L18" s="33"/>
      <c r="M18" s="33">
        <v>240000</v>
      </c>
      <c r="N18" s="33">
        <v>202463</v>
      </c>
    </row>
    <row r="19" spans="1:14" s="52" customFormat="1" ht="12">
      <c r="A19" s="33" t="s">
        <v>92</v>
      </c>
      <c r="B19" s="53" t="s">
        <v>93</v>
      </c>
      <c r="C19" s="54">
        <f aca="true" t="shared" si="3" ref="C19:C47">K19</f>
        <v>76902</v>
      </c>
      <c r="D19" s="54">
        <f aca="true" t="shared" si="4" ref="D19:D26">L19</f>
        <v>0</v>
      </c>
      <c r="E19" s="54">
        <f aca="true" t="shared" si="5" ref="E19:F49">M19</f>
        <v>116359</v>
      </c>
      <c r="F19" s="54">
        <f t="shared" si="5"/>
        <v>99038</v>
      </c>
      <c r="G19" s="55"/>
      <c r="H19" s="33"/>
      <c r="I19" s="33"/>
      <c r="J19" s="33"/>
      <c r="K19" s="33">
        <v>76902</v>
      </c>
      <c r="L19" s="33"/>
      <c r="M19" s="33">
        <v>116359</v>
      </c>
      <c r="N19" s="33">
        <v>99038</v>
      </c>
    </row>
    <row r="20" spans="1:14" s="52" customFormat="1" ht="12">
      <c r="A20" s="33" t="s">
        <v>94</v>
      </c>
      <c r="B20" s="53" t="s">
        <v>95</v>
      </c>
      <c r="C20" s="54">
        <f t="shared" si="3"/>
        <v>422691</v>
      </c>
      <c r="D20" s="54">
        <f t="shared" si="4"/>
        <v>0</v>
      </c>
      <c r="E20" s="54">
        <f t="shared" si="5"/>
        <v>493500</v>
      </c>
      <c r="F20" s="54">
        <f t="shared" si="5"/>
        <v>458407</v>
      </c>
      <c r="G20" s="55"/>
      <c r="H20" s="33"/>
      <c r="I20" s="33"/>
      <c r="J20" s="33"/>
      <c r="K20" s="33">
        <v>422691</v>
      </c>
      <c r="L20" s="33"/>
      <c r="M20" s="33">
        <v>493500</v>
      </c>
      <c r="N20" s="33">
        <v>458407</v>
      </c>
    </row>
    <row r="21" spans="1:14" s="52" customFormat="1" ht="12">
      <c r="A21" s="33" t="s">
        <v>96</v>
      </c>
      <c r="B21" s="53" t="s">
        <v>97</v>
      </c>
      <c r="C21" s="54">
        <f t="shared" si="3"/>
        <v>152285</v>
      </c>
      <c r="D21" s="54">
        <f t="shared" si="4"/>
        <v>0</v>
      </c>
      <c r="E21" s="54">
        <f t="shared" si="5"/>
        <v>150000</v>
      </c>
      <c r="F21" s="54">
        <f t="shared" si="5"/>
        <v>0</v>
      </c>
      <c r="G21" s="55"/>
      <c r="H21" s="33"/>
      <c r="I21" s="33"/>
      <c r="J21" s="33"/>
      <c r="K21" s="33">
        <v>152285</v>
      </c>
      <c r="L21" s="33"/>
      <c r="M21" s="33">
        <v>150000</v>
      </c>
      <c r="N21" s="33"/>
    </row>
    <row r="22" spans="1:14" s="52" customFormat="1" ht="12">
      <c r="A22" s="33" t="s">
        <v>98</v>
      </c>
      <c r="B22" s="53" t="s">
        <v>78</v>
      </c>
      <c r="C22" s="54">
        <f t="shared" si="3"/>
        <v>4272</v>
      </c>
      <c r="D22" s="54">
        <f t="shared" si="4"/>
        <v>0</v>
      </c>
      <c r="E22" s="54">
        <f t="shared" si="5"/>
        <v>5000</v>
      </c>
      <c r="F22" s="54">
        <f t="shared" si="5"/>
        <v>2544</v>
      </c>
      <c r="G22" s="55"/>
      <c r="H22" s="33"/>
      <c r="I22" s="33"/>
      <c r="J22" s="33"/>
      <c r="K22" s="33">
        <v>4272</v>
      </c>
      <c r="L22" s="33"/>
      <c r="M22" s="33">
        <v>5000</v>
      </c>
      <c r="N22" s="33">
        <v>2544</v>
      </c>
    </row>
    <row r="23" spans="1:14" s="52" customFormat="1" ht="12" hidden="1">
      <c r="A23" s="33" t="s">
        <v>249</v>
      </c>
      <c r="B23" s="53" t="s">
        <v>248</v>
      </c>
      <c r="C23" s="54">
        <f t="shared" si="3"/>
        <v>0</v>
      </c>
      <c r="D23" s="54">
        <f t="shared" si="4"/>
        <v>0</v>
      </c>
      <c r="E23" s="54">
        <f t="shared" si="5"/>
        <v>0</v>
      </c>
      <c r="F23" s="54">
        <f t="shared" si="5"/>
        <v>0</v>
      </c>
      <c r="G23" s="55"/>
      <c r="H23" s="33"/>
      <c r="I23" s="33"/>
      <c r="J23" s="33"/>
      <c r="K23" s="33"/>
      <c r="L23" s="33"/>
      <c r="M23" s="33"/>
      <c r="N23" s="33"/>
    </row>
    <row r="24" spans="1:14" s="52" customFormat="1" ht="12">
      <c r="A24" s="33" t="s">
        <v>153</v>
      </c>
      <c r="B24" s="53" t="s">
        <v>99</v>
      </c>
      <c r="C24" s="54">
        <f t="shared" si="3"/>
        <v>42354</v>
      </c>
      <c r="D24" s="54">
        <f t="shared" si="4"/>
        <v>0</v>
      </c>
      <c r="E24" s="54">
        <f t="shared" si="5"/>
        <v>45000</v>
      </c>
      <c r="F24" s="54">
        <f t="shared" si="5"/>
        <v>41776</v>
      </c>
      <c r="G24" s="55"/>
      <c r="H24" s="33"/>
      <c r="I24" s="33"/>
      <c r="J24" s="33"/>
      <c r="K24" s="33">
        <v>42354</v>
      </c>
      <c r="L24" s="33"/>
      <c r="M24" s="33">
        <v>45000</v>
      </c>
      <c r="N24" s="33">
        <v>41776</v>
      </c>
    </row>
    <row r="25" spans="1:14" s="52" customFormat="1" ht="12">
      <c r="A25" s="33" t="s">
        <v>255</v>
      </c>
      <c r="B25" s="53" t="s">
        <v>100</v>
      </c>
      <c r="C25" s="54">
        <f t="shared" si="3"/>
        <v>695</v>
      </c>
      <c r="D25" s="54">
        <f t="shared" si="4"/>
        <v>0</v>
      </c>
      <c r="E25" s="54">
        <f t="shared" si="5"/>
        <v>800</v>
      </c>
      <c r="F25" s="54">
        <f t="shared" si="5"/>
        <v>1120</v>
      </c>
      <c r="G25" s="55"/>
      <c r="H25" s="33"/>
      <c r="I25" s="33"/>
      <c r="J25" s="33"/>
      <c r="K25" s="33">
        <v>695</v>
      </c>
      <c r="L25" s="33"/>
      <c r="M25" s="33">
        <v>800</v>
      </c>
      <c r="N25" s="33">
        <v>1120</v>
      </c>
    </row>
    <row r="26" spans="1:14" s="52" customFormat="1" ht="12">
      <c r="A26" s="33" t="s">
        <v>256</v>
      </c>
      <c r="B26" s="53" t="s">
        <v>101</v>
      </c>
      <c r="C26" s="54">
        <f t="shared" si="3"/>
        <v>40358</v>
      </c>
      <c r="D26" s="54">
        <f t="shared" si="4"/>
        <v>0</v>
      </c>
      <c r="E26" s="54">
        <f t="shared" si="5"/>
        <v>50000</v>
      </c>
      <c r="F26" s="54">
        <f t="shared" si="5"/>
        <v>54006</v>
      </c>
      <c r="G26" s="55"/>
      <c r="H26" s="33"/>
      <c r="I26" s="33"/>
      <c r="J26" s="33"/>
      <c r="K26" s="33">
        <v>40358</v>
      </c>
      <c r="L26" s="33"/>
      <c r="M26" s="33">
        <v>50000</v>
      </c>
      <c r="N26" s="33">
        <v>54006</v>
      </c>
    </row>
    <row r="27" spans="1:14" s="52" customFormat="1" ht="12">
      <c r="A27" s="33" t="s">
        <v>257</v>
      </c>
      <c r="B27" s="53" t="s">
        <v>102</v>
      </c>
      <c r="C27" s="54">
        <f t="shared" si="3"/>
        <v>122075</v>
      </c>
      <c r="D27" s="54">
        <f aca="true" t="shared" si="6" ref="D27:D47">L27</f>
        <v>0</v>
      </c>
      <c r="E27" s="54">
        <f t="shared" si="5"/>
        <v>130000</v>
      </c>
      <c r="F27" s="54">
        <f t="shared" si="5"/>
        <v>47292</v>
      </c>
      <c r="G27" s="55"/>
      <c r="H27" s="33"/>
      <c r="I27" s="33"/>
      <c r="J27" s="33"/>
      <c r="K27" s="33">
        <v>122075</v>
      </c>
      <c r="L27" s="33"/>
      <c r="M27" s="33">
        <v>130000</v>
      </c>
      <c r="N27" s="33">
        <v>47292</v>
      </c>
    </row>
    <row r="28" spans="1:14" s="52" customFormat="1" ht="12">
      <c r="A28" s="33" t="s">
        <v>103</v>
      </c>
      <c r="B28" s="53" t="s">
        <v>104</v>
      </c>
      <c r="C28" s="54">
        <f t="shared" si="3"/>
        <v>2154321</v>
      </c>
      <c r="D28" s="54">
        <f t="shared" si="6"/>
        <v>0</v>
      </c>
      <c r="E28" s="54">
        <f t="shared" si="5"/>
        <v>3093516</v>
      </c>
      <c r="F28" s="54">
        <f t="shared" si="5"/>
        <v>2689101</v>
      </c>
      <c r="G28" s="55"/>
      <c r="H28" s="33"/>
      <c r="I28" s="33"/>
      <c r="J28" s="33"/>
      <c r="K28" s="33">
        <v>2154321</v>
      </c>
      <c r="L28" s="33"/>
      <c r="M28" s="33">
        <v>3093516</v>
      </c>
      <c r="N28" s="33">
        <v>2689101</v>
      </c>
    </row>
    <row r="29" spans="1:14" s="52" customFormat="1" ht="12">
      <c r="A29" s="33" t="s">
        <v>105</v>
      </c>
      <c r="B29" s="53" t="s">
        <v>106</v>
      </c>
      <c r="C29" s="54">
        <f t="shared" si="3"/>
        <v>0</v>
      </c>
      <c r="D29" s="54">
        <f t="shared" si="6"/>
        <v>0</v>
      </c>
      <c r="E29" s="54">
        <f t="shared" si="5"/>
        <v>0</v>
      </c>
      <c r="F29" s="54">
        <f t="shared" si="5"/>
        <v>0</v>
      </c>
      <c r="G29" s="55"/>
      <c r="H29" s="33"/>
      <c r="I29" s="33"/>
      <c r="J29" s="33"/>
      <c r="K29" s="33"/>
      <c r="L29" s="33"/>
      <c r="M29" s="33"/>
      <c r="N29" s="33"/>
    </row>
    <row r="30" spans="1:14" s="52" customFormat="1" ht="12">
      <c r="A30" s="33" t="s">
        <v>148</v>
      </c>
      <c r="B30" s="53" t="s">
        <v>107</v>
      </c>
      <c r="C30" s="54">
        <f t="shared" si="3"/>
        <v>494409</v>
      </c>
      <c r="D30" s="54">
        <f t="shared" si="6"/>
        <v>0</v>
      </c>
      <c r="E30" s="54">
        <f t="shared" si="5"/>
        <v>820000</v>
      </c>
      <c r="F30" s="54">
        <f t="shared" si="5"/>
        <v>728293</v>
      </c>
      <c r="G30" s="55"/>
      <c r="H30" s="33"/>
      <c r="I30" s="33"/>
      <c r="J30" s="33"/>
      <c r="K30" s="33">
        <v>494409</v>
      </c>
      <c r="L30" s="33"/>
      <c r="M30" s="33">
        <v>820000</v>
      </c>
      <c r="N30" s="33">
        <v>728293</v>
      </c>
    </row>
    <row r="31" spans="1:14" s="52" customFormat="1" ht="12">
      <c r="A31" s="33" t="s">
        <v>108</v>
      </c>
      <c r="B31" s="53" t="s">
        <v>109</v>
      </c>
      <c r="C31" s="54">
        <f t="shared" si="3"/>
        <v>174180</v>
      </c>
      <c r="D31" s="54">
        <f t="shared" si="6"/>
        <v>0</v>
      </c>
      <c r="E31" s="54">
        <f t="shared" si="5"/>
        <v>244600</v>
      </c>
      <c r="F31" s="54">
        <f t="shared" si="5"/>
        <v>123265</v>
      </c>
      <c r="G31" s="55"/>
      <c r="H31" s="33"/>
      <c r="I31" s="33"/>
      <c r="J31" s="33"/>
      <c r="K31" s="33">
        <v>174180</v>
      </c>
      <c r="L31" s="33"/>
      <c r="M31" s="33">
        <v>244600</v>
      </c>
      <c r="N31" s="33">
        <v>123265</v>
      </c>
    </row>
    <row r="32" spans="1:14" s="52" customFormat="1" ht="12">
      <c r="A32" s="33" t="s">
        <v>110</v>
      </c>
      <c r="B32" s="53" t="s">
        <v>111</v>
      </c>
      <c r="C32" s="54">
        <f t="shared" si="3"/>
        <v>1020</v>
      </c>
      <c r="D32" s="54">
        <f t="shared" si="6"/>
        <v>0</v>
      </c>
      <c r="E32" s="54">
        <f t="shared" si="5"/>
        <v>2000</v>
      </c>
      <c r="F32" s="54">
        <f t="shared" si="5"/>
        <v>1420</v>
      </c>
      <c r="G32" s="55"/>
      <c r="H32" s="33"/>
      <c r="I32" s="33"/>
      <c r="J32" s="33"/>
      <c r="K32" s="33">
        <v>1020</v>
      </c>
      <c r="L32" s="33"/>
      <c r="M32" s="33">
        <v>2000</v>
      </c>
      <c r="N32" s="33">
        <v>1420</v>
      </c>
    </row>
    <row r="33" spans="1:14" s="52" customFormat="1" ht="12">
      <c r="A33" s="33" t="s">
        <v>152</v>
      </c>
      <c r="B33" s="53" t="s">
        <v>112</v>
      </c>
      <c r="C33" s="54">
        <f t="shared" si="3"/>
        <v>808308</v>
      </c>
      <c r="D33" s="54">
        <f t="shared" si="6"/>
        <v>0</v>
      </c>
      <c r="E33" s="54">
        <f t="shared" si="5"/>
        <v>0</v>
      </c>
      <c r="F33" s="54">
        <f t="shared" si="5"/>
        <v>0</v>
      </c>
      <c r="G33" s="55"/>
      <c r="H33" s="33"/>
      <c r="I33" s="33"/>
      <c r="J33" s="33"/>
      <c r="K33" s="33">
        <v>808308</v>
      </c>
      <c r="L33" s="33"/>
      <c r="M33" s="33"/>
      <c r="N33" s="33"/>
    </row>
    <row r="34" spans="1:14" s="52" customFormat="1" ht="12">
      <c r="A34" s="33" t="s">
        <v>246</v>
      </c>
      <c r="B34" s="53" t="s">
        <v>247</v>
      </c>
      <c r="C34" s="54">
        <f t="shared" si="3"/>
        <v>596</v>
      </c>
      <c r="D34" s="54">
        <f t="shared" si="6"/>
        <v>0</v>
      </c>
      <c r="E34" s="54">
        <f t="shared" si="5"/>
        <v>2700</v>
      </c>
      <c r="F34" s="54">
        <f t="shared" si="5"/>
        <v>2498</v>
      </c>
      <c r="G34" s="55"/>
      <c r="H34" s="33"/>
      <c r="I34" s="33"/>
      <c r="J34" s="33"/>
      <c r="K34" s="33">
        <v>596</v>
      </c>
      <c r="L34" s="33"/>
      <c r="M34" s="33">
        <v>2700</v>
      </c>
      <c r="N34" s="33">
        <v>2498</v>
      </c>
    </row>
    <row r="35" spans="1:14" s="52" customFormat="1" ht="12">
      <c r="A35" s="33" t="s">
        <v>113</v>
      </c>
      <c r="B35" s="53" t="s">
        <v>79</v>
      </c>
      <c r="C35" s="54">
        <f t="shared" si="3"/>
        <v>2448</v>
      </c>
      <c r="D35" s="54">
        <f t="shared" si="6"/>
        <v>0</v>
      </c>
      <c r="E35" s="54">
        <f t="shared" si="5"/>
        <v>58700</v>
      </c>
      <c r="F35" s="54">
        <f t="shared" si="5"/>
        <v>18306</v>
      </c>
      <c r="G35" s="55"/>
      <c r="H35" s="33"/>
      <c r="I35" s="33"/>
      <c r="J35" s="33"/>
      <c r="K35" s="33">
        <v>2448</v>
      </c>
      <c r="L35" s="33"/>
      <c r="M35" s="33">
        <v>58700</v>
      </c>
      <c r="N35" s="33">
        <v>18306</v>
      </c>
    </row>
    <row r="36" spans="1:14" s="52" customFormat="1" ht="12">
      <c r="A36" s="33" t="s">
        <v>258</v>
      </c>
      <c r="B36" s="53" t="s">
        <v>114</v>
      </c>
      <c r="C36" s="54">
        <f t="shared" si="3"/>
        <v>104646</v>
      </c>
      <c r="D36" s="54">
        <f t="shared" si="6"/>
        <v>0</v>
      </c>
      <c r="E36" s="54">
        <f t="shared" si="5"/>
        <v>13000</v>
      </c>
      <c r="F36" s="54">
        <f t="shared" si="5"/>
        <v>12621</v>
      </c>
      <c r="G36" s="55"/>
      <c r="H36" s="33"/>
      <c r="I36" s="33"/>
      <c r="J36" s="33"/>
      <c r="K36" s="33">
        <v>104646</v>
      </c>
      <c r="L36" s="33"/>
      <c r="M36" s="33">
        <v>13000</v>
      </c>
      <c r="N36" s="33">
        <v>12621</v>
      </c>
    </row>
    <row r="37" spans="1:14" s="52" customFormat="1" ht="12">
      <c r="A37" s="33" t="s">
        <v>115</v>
      </c>
      <c r="B37" s="53" t="s">
        <v>76</v>
      </c>
      <c r="C37" s="54">
        <f t="shared" si="3"/>
        <v>13202</v>
      </c>
      <c r="D37" s="54">
        <f t="shared" si="6"/>
        <v>0</v>
      </c>
      <c r="E37" s="54">
        <f t="shared" si="5"/>
        <v>21000</v>
      </c>
      <c r="F37" s="54">
        <f t="shared" si="5"/>
        <v>17712</v>
      </c>
      <c r="G37" s="55"/>
      <c r="H37" s="33"/>
      <c r="I37" s="33"/>
      <c r="J37" s="33"/>
      <c r="K37" s="33">
        <v>13202</v>
      </c>
      <c r="L37" s="33"/>
      <c r="M37" s="33">
        <v>21000</v>
      </c>
      <c r="N37" s="33">
        <v>17712</v>
      </c>
    </row>
    <row r="38" spans="1:14" s="52" customFormat="1" ht="12">
      <c r="A38" s="33" t="s">
        <v>263</v>
      </c>
      <c r="B38" s="53" t="s">
        <v>250</v>
      </c>
      <c r="C38" s="54">
        <f t="shared" si="3"/>
        <v>0</v>
      </c>
      <c r="D38" s="54">
        <f t="shared" si="6"/>
        <v>0</v>
      </c>
      <c r="E38" s="54"/>
      <c r="F38" s="54">
        <f t="shared" si="5"/>
        <v>0</v>
      </c>
      <c r="G38" s="55"/>
      <c r="H38" s="33"/>
      <c r="I38" s="33">
        <v>-51</v>
      </c>
      <c r="J38" s="33">
        <v>-51</v>
      </c>
      <c r="K38" s="33"/>
      <c r="L38" s="33"/>
      <c r="M38" s="33"/>
      <c r="N38" s="33"/>
    </row>
    <row r="39" spans="1:14" s="52" customFormat="1" ht="12">
      <c r="A39" s="33" t="s">
        <v>159</v>
      </c>
      <c r="B39" s="53" t="s">
        <v>158</v>
      </c>
      <c r="C39" s="54">
        <f t="shared" si="3"/>
        <v>0</v>
      </c>
      <c r="D39" s="54">
        <f t="shared" si="6"/>
        <v>0</v>
      </c>
      <c r="E39" s="54">
        <f t="shared" si="5"/>
        <v>1000</v>
      </c>
      <c r="F39" s="54">
        <f t="shared" si="5"/>
        <v>2083</v>
      </c>
      <c r="G39" s="55"/>
      <c r="H39" s="33"/>
      <c r="I39" s="33"/>
      <c r="J39" s="33"/>
      <c r="K39" s="33"/>
      <c r="L39" s="33"/>
      <c r="M39" s="33">
        <v>1000</v>
      </c>
      <c r="N39" s="33">
        <v>2083</v>
      </c>
    </row>
    <row r="40" spans="1:14" s="52" customFormat="1" ht="12">
      <c r="A40" s="33" t="s">
        <v>116</v>
      </c>
      <c r="B40" s="53" t="s">
        <v>80</v>
      </c>
      <c r="C40" s="54">
        <f t="shared" si="3"/>
        <v>17800</v>
      </c>
      <c r="D40" s="54">
        <f t="shared" si="6"/>
        <v>0</v>
      </c>
      <c r="E40" s="54">
        <f>M40</f>
        <v>29500</v>
      </c>
      <c r="F40" s="54">
        <f t="shared" si="5"/>
        <v>22412</v>
      </c>
      <c r="G40" s="55"/>
      <c r="H40" s="33"/>
      <c r="I40" s="33">
        <v>4194</v>
      </c>
      <c r="J40" s="33">
        <v>4194</v>
      </c>
      <c r="K40" s="33">
        <v>17800</v>
      </c>
      <c r="L40" s="33"/>
      <c r="M40" s="33">
        <v>29500</v>
      </c>
      <c r="N40" s="33">
        <v>22412</v>
      </c>
    </row>
    <row r="41" spans="1:14" s="52" customFormat="1" ht="12">
      <c r="A41" s="33" t="s">
        <v>173</v>
      </c>
      <c r="B41" s="53" t="s">
        <v>117</v>
      </c>
      <c r="C41" s="54">
        <f t="shared" si="3"/>
        <v>-192454</v>
      </c>
      <c r="D41" s="54">
        <f t="shared" si="6"/>
        <v>0</v>
      </c>
      <c r="E41" s="54">
        <f t="shared" si="5"/>
        <v>-299384</v>
      </c>
      <c r="F41" s="54">
        <f t="shared" si="5"/>
        <v>-243796</v>
      </c>
      <c r="G41" s="55"/>
      <c r="H41" s="33"/>
      <c r="I41" s="33"/>
      <c r="J41" s="33"/>
      <c r="K41" s="33">
        <v>-192454</v>
      </c>
      <c r="L41" s="33"/>
      <c r="M41" s="33">
        <v>-299384</v>
      </c>
      <c r="N41" s="33">
        <v>-243796</v>
      </c>
    </row>
    <row r="42" spans="1:14" s="52" customFormat="1" ht="12">
      <c r="A42" s="33" t="s">
        <v>176</v>
      </c>
      <c r="B42" s="53" t="s">
        <v>144</v>
      </c>
      <c r="C42" s="54">
        <f t="shared" si="3"/>
        <v>-91298</v>
      </c>
      <c r="D42" s="54">
        <f t="shared" si="6"/>
        <v>0</v>
      </c>
      <c r="E42" s="54">
        <f t="shared" si="5"/>
        <v>-91771</v>
      </c>
      <c r="F42" s="54">
        <f t="shared" si="5"/>
        <v>-64372</v>
      </c>
      <c r="G42" s="55"/>
      <c r="H42" s="33"/>
      <c r="I42" s="33"/>
      <c r="J42" s="33"/>
      <c r="K42" s="33">
        <v>-91298</v>
      </c>
      <c r="L42" s="33"/>
      <c r="M42" s="33">
        <v>-91771</v>
      </c>
      <c r="N42" s="33">
        <v>-64372</v>
      </c>
    </row>
    <row r="43" spans="1:14" s="52" customFormat="1" ht="12">
      <c r="A43" s="33" t="s">
        <v>162</v>
      </c>
      <c r="B43" s="53" t="s">
        <v>167</v>
      </c>
      <c r="C43" s="54">
        <f t="shared" si="3"/>
        <v>27018</v>
      </c>
      <c r="D43" s="54">
        <f t="shared" si="6"/>
        <v>0</v>
      </c>
      <c r="E43" s="54">
        <f t="shared" si="5"/>
        <v>100000</v>
      </c>
      <c r="F43" s="54">
        <f t="shared" si="5"/>
        <v>33191</v>
      </c>
      <c r="G43" s="55"/>
      <c r="H43" s="33"/>
      <c r="I43" s="33"/>
      <c r="J43" s="33"/>
      <c r="K43" s="33">
        <v>27018</v>
      </c>
      <c r="L43" s="33"/>
      <c r="M43" s="33">
        <v>100000</v>
      </c>
      <c r="N43" s="33">
        <v>33191</v>
      </c>
    </row>
    <row r="44" spans="1:14" s="52" customFormat="1" ht="12">
      <c r="A44" s="33" t="s">
        <v>174</v>
      </c>
      <c r="B44" s="53" t="s">
        <v>168</v>
      </c>
      <c r="C44" s="54">
        <f t="shared" si="3"/>
        <v>1009</v>
      </c>
      <c r="D44" s="54">
        <f t="shared" si="6"/>
        <v>0</v>
      </c>
      <c r="E44" s="54">
        <f t="shared" si="5"/>
        <v>50000</v>
      </c>
      <c r="F44" s="54">
        <f t="shared" si="5"/>
        <v>2253</v>
      </c>
      <c r="G44" s="55"/>
      <c r="H44" s="33"/>
      <c r="I44" s="33"/>
      <c r="J44" s="33"/>
      <c r="K44" s="33">
        <v>1009</v>
      </c>
      <c r="L44" s="33"/>
      <c r="M44" s="33">
        <v>50000</v>
      </c>
      <c r="N44" s="33">
        <v>2253</v>
      </c>
    </row>
    <row r="45" spans="1:14" s="52" customFormat="1" ht="12">
      <c r="A45" s="33" t="s">
        <v>118</v>
      </c>
      <c r="B45" s="53" t="s">
        <v>169</v>
      </c>
      <c r="C45" s="54">
        <f t="shared" si="3"/>
        <v>2670834</v>
      </c>
      <c r="D45" s="54">
        <f t="shared" si="6"/>
        <v>0</v>
      </c>
      <c r="E45" s="54">
        <f t="shared" si="5"/>
        <v>2626162</v>
      </c>
      <c r="F45" s="54">
        <f t="shared" si="5"/>
        <v>1197729</v>
      </c>
      <c r="G45" s="55"/>
      <c r="H45" s="33"/>
      <c r="I45" s="33"/>
      <c r="J45" s="33"/>
      <c r="K45" s="33">
        <v>2670834</v>
      </c>
      <c r="L45" s="33"/>
      <c r="M45" s="33">
        <v>2626162</v>
      </c>
      <c r="N45" s="33">
        <v>1197729</v>
      </c>
    </row>
    <row r="46" spans="1:14" s="52" customFormat="1" ht="12">
      <c r="A46" s="33" t="s">
        <v>119</v>
      </c>
      <c r="B46" s="53" t="s">
        <v>81</v>
      </c>
      <c r="C46" s="54">
        <f t="shared" si="3"/>
        <v>1062691</v>
      </c>
      <c r="D46" s="54">
        <f t="shared" si="6"/>
        <v>0</v>
      </c>
      <c r="E46" s="54">
        <f t="shared" si="5"/>
        <v>1060000</v>
      </c>
      <c r="F46" s="54">
        <f t="shared" si="5"/>
        <v>1174807</v>
      </c>
      <c r="G46" s="55"/>
      <c r="H46" s="33"/>
      <c r="I46" s="33"/>
      <c r="J46" s="33"/>
      <c r="K46" s="33">
        <v>1062691</v>
      </c>
      <c r="L46" s="33"/>
      <c r="M46" s="33">
        <v>1060000</v>
      </c>
      <c r="N46" s="33">
        <v>1174807</v>
      </c>
    </row>
    <row r="47" spans="1:14" s="52" customFormat="1" ht="12">
      <c r="A47" s="33" t="s">
        <v>154</v>
      </c>
      <c r="B47" s="53" t="s">
        <v>71</v>
      </c>
      <c r="C47" s="54">
        <f t="shared" si="3"/>
        <v>21500</v>
      </c>
      <c r="D47" s="54">
        <f t="shared" si="6"/>
        <v>0</v>
      </c>
      <c r="E47" s="54">
        <f t="shared" si="5"/>
        <v>7200</v>
      </c>
      <c r="F47" s="54">
        <f t="shared" si="5"/>
        <v>7420</v>
      </c>
      <c r="G47" s="55"/>
      <c r="H47" s="33"/>
      <c r="I47" s="33"/>
      <c r="J47" s="33"/>
      <c r="K47" s="33">
        <v>21500</v>
      </c>
      <c r="L47" s="33"/>
      <c r="M47" s="33">
        <v>7200</v>
      </c>
      <c r="N47" s="33">
        <v>7420</v>
      </c>
    </row>
    <row r="48" spans="1:14" s="52" customFormat="1" ht="12.75" thickBot="1">
      <c r="A48" s="79" t="s">
        <v>120</v>
      </c>
      <c r="B48" s="80"/>
      <c r="C48" s="79">
        <f>SUM(C18:C47)</f>
        <v>8359768</v>
      </c>
      <c r="D48" s="79">
        <f>SUM(D18:D47)</f>
        <v>0</v>
      </c>
      <c r="E48" s="79">
        <f t="shared" si="5"/>
        <v>8968882</v>
      </c>
      <c r="F48" s="79">
        <f t="shared" si="5"/>
        <v>6631589</v>
      </c>
      <c r="G48" s="79">
        <f>SUM(G18:G47)</f>
        <v>0</v>
      </c>
      <c r="H48" s="79"/>
      <c r="I48" s="79">
        <f aca="true" t="shared" si="7" ref="I48:N48">SUM(I18:I47)</f>
        <v>4143</v>
      </c>
      <c r="J48" s="79">
        <f t="shared" si="7"/>
        <v>4143</v>
      </c>
      <c r="K48" s="79">
        <f t="shared" si="7"/>
        <v>8359768</v>
      </c>
      <c r="L48" s="79">
        <f t="shared" si="7"/>
        <v>0</v>
      </c>
      <c r="M48" s="79">
        <f t="shared" si="7"/>
        <v>8968882</v>
      </c>
      <c r="N48" s="79">
        <f t="shared" si="7"/>
        <v>6631589</v>
      </c>
    </row>
    <row r="49" spans="1:14" s="52" customFormat="1" ht="12.75" thickBot="1">
      <c r="A49" s="81" t="s">
        <v>121</v>
      </c>
      <c r="B49" s="82"/>
      <c r="C49" s="83">
        <f>C48+C17</f>
        <v>12048913</v>
      </c>
      <c r="D49" s="85">
        <f>D48+D17</f>
        <v>0</v>
      </c>
      <c r="E49" s="86">
        <f t="shared" si="5"/>
        <v>15032907</v>
      </c>
      <c r="F49" s="86">
        <f t="shared" si="5"/>
        <v>11595979</v>
      </c>
      <c r="G49" s="83">
        <f>G17+G48</f>
        <v>0</v>
      </c>
      <c r="H49" s="83"/>
      <c r="I49" s="83">
        <f aca="true" t="shared" si="8" ref="I49:N49">I17+I48</f>
        <v>4143</v>
      </c>
      <c r="J49" s="83">
        <f t="shared" si="8"/>
        <v>4143</v>
      </c>
      <c r="K49" s="83">
        <f t="shared" si="8"/>
        <v>12048913</v>
      </c>
      <c r="L49" s="83">
        <f t="shared" si="8"/>
        <v>0</v>
      </c>
      <c r="M49" s="83">
        <f t="shared" si="8"/>
        <v>15032907</v>
      </c>
      <c r="N49" s="83">
        <f t="shared" si="8"/>
        <v>11595979</v>
      </c>
    </row>
    <row r="50" spans="1:14" s="52" customFormat="1" ht="12">
      <c r="A50" s="33" t="s">
        <v>264</v>
      </c>
      <c r="B50" s="53" t="s">
        <v>122</v>
      </c>
      <c r="C50" s="54">
        <f aca="true" t="shared" si="9" ref="C50:C59">G50+K50</f>
        <v>5929989</v>
      </c>
      <c r="D50" s="54">
        <f aca="true" t="shared" si="10" ref="D50:D59">H50+L50</f>
        <v>0</v>
      </c>
      <c r="E50" s="54">
        <f>I50+M50</f>
        <v>6370242</v>
      </c>
      <c r="F50" s="54">
        <f>J50+N50</f>
        <v>6370242</v>
      </c>
      <c r="G50" s="33">
        <v>5929989</v>
      </c>
      <c r="H50" s="33"/>
      <c r="I50" s="33">
        <v>6370242</v>
      </c>
      <c r="J50" s="33">
        <v>6370242</v>
      </c>
      <c r="K50" s="33"/>
      <c r="L50" s="33"/>
      <c r="M50" s="33"/>
      <c r="N50" s="33"/>
    </row>
    <row r="51" spans="1:14" s="52" customFormat="1" ht="12">
      <c r="A51" s="33" t="s">
        <v>265</v>
      </c>
      <c r="B51" s="53" t="s">
        <v>129</v>
      </c>
      <c r="C51" s="78">
        <f t="shared" si="9"/>
        <v>326700</v>
      </c>
      <c r="D51" s="54">
        <f t="shared" si="10"/>
        <v>0</v>
      </c>
      <c r="E51" s="54">
        <f aca="true" t="shared" si="11" ref="E51:F59">I51+M51</f>
        <v>333900</v>
      </c>
      <c r="F51" s="54">
        <f t="shared" si="11"/>
        <v>333900</v>
      </c>
      <c r="G51" s="33"/>
      <c r="H51" s="33"/>
      <c r="I51" s="33"/>
      <c r="J51" s="33"/>
      <c r="K51" s="33">
        <v>326700</v>
      </c>
      <c r="L51" s="33"/>
      <c r="M51" s="33">
        <v>333900</v>
      </c>
      <c r="N51" s="33">
        <v>333900</v>
      </c>
    </row>
    <row r="52" spans="1:14" s="52" customFormat="1" ht="12">
      <c r="A52" s="33" t="s">
        <v>146</v>
      </c>
      <c r="B52" s="53" t="s">
        <v>131</v>
      </c>
      <c r="C52" s="78">
        <f t="shared" si="9"/>
        <v>318400</v>
      </c>
      <c r="D52" s="54">
        <f t="shared" si="10"/>
        <v>0</v>
      </c>
      <c r="E52" s="54">
        <f t="shared" si="11"/>
        <v>318700</v>
      </c>
      <c r="F52" s="54">
        <f t="shared" si="11"/>
        <v>318700</v>
      </c>
      <c r="G52" s="33"/>
      <c r="H52" s="33"/>
      <c r="I52" s="33"/>
      <c r="J52" s="33"/>
      <c r="K52" s="33">
        <v>318400</v>
      </c>
      <c r="L52" s="33"/>
      <c r="M52" s="33">
        <v>318700</v>
      </c>
      <c r="N52" s="33">
        <v>318700</v>
      </c>
    </row>
    <row r="53" spans="1:14" s="52" customFormat="1" ht="12">
      <c r="A53" s="33" t="s">
        <v>171</v>
      </c>
      <c r="B53" s="53" t="s">
        <v>172</v>
      </c>
      <c r="C53" s="78">
        <f t="shared" si="9"/>
        <v>309666</v>
      </c>
      <c r="D53" s="54">
        <f t="shared" si="10"/>
        <v>0</v>
      </c>
      <c r="E53" s="54">
        <f t="shared" si="11"/>
        <v>305844</v>
      </c>
      <c r="F53" s="54">
        <f t="shared" si="11"/>
        <v>305841</v>
      </c>
      <c r="G53" s="33">
        <v>309666</v>
      </c>
      <c r="H53" s="33"/>
      <c r="I53" s="33">
        <v>305844</v>
      </c>
      <c r="J53" s="33">
        <v>305841</v>
      </c>
      <c r="K53" s="33"/>
      <c r="L53" s="33"/>
      <c r="M53" s="33"/>
      <c r="N53" s="33"/>
    </row>
    <row r="54" spans="1:14" s="52" customFormat="1" ht="12">
      <c r="A54" s="33" t="s">
        <v>171</v>
      </c>
      <c r="B54" s="53" t="s">
        <v>315</v>
      </c>
      <c r="C54" s="78">
        <f t="shared" si="9"/>
        <v>240655</v>
      </c>
      <c r="D54" s="54">
        <f t="shared" si="10"/>
        <v>0</v>
      </c>
      <c r="E54" s="54">
        <f t="shared" si="11"/>
        <v>259344</v>
      </c>
      <c r="F54" s="54">
        <f t="shared" si="11"/>
        <v>259344</v>
      </c>
      <c r="G54" s="33">
        <v>240655</v>
      </c>
      <c r="H54" s="33"/>
      <c r="I54" s="33">
        <v>259344</v>
      </c>
      <c r="J54" s="33">
        <v>259344</v>
      </c>
      <c r="K54" s="33"/>
      <c r="L54" s="33"/>
      <c r="M54" s="33"/>
      <c r="N54" s="33"/>
    </row>
    <row r="55" spans="1:14" s="52" customFormat="1" ht="12" hidden="1">
      <c r="A55" s="33" t="s">
        <v>259</v>
      </c>
      <c r="B55" s="53" t="s">
        <v>145</v>
      </c>
      <c r="C55" s="78">
        <f t="shared" si="9"/>
        <v>0</v>
      </c>
      <c r="D55" s="54">
        <f t="shared" si="10"/>
        <v>0</v>
      </c>
      <c r="E55" s="54">
        <f t="shared" si="11"/>
        <v>0</v>
      </c>
      <c r="F55" s="54">
        <f t="shared" si="11"/>
        <v>0</v>
      </c>
      <c r="G55" s="33"/>
      <c r="H55" s="33"/>
      <c r="I55" s="33"/>
      <c r="J55" s="33"/>
      <c r="K55" s="33"/>
      <c r="L55" s="33"/>
      <c r="M55" s="33"/>
      <c r="N55" s="33"/>
    </row>
    <row r="56" spans="1:14" s="52" customFormat="1" ht="12" hidden="1">
      <c r="A56" s="33" t="s">
        <v>123</v>
      </c>
      <c r="B56" s="53" t="s">
        <v>124</v>
      </c>
      <c r="C56" s="78">
        <f t="shared" si="9"/>
        <v>0</v>
      </c>
      <c r="D56" s="54">
        <f t="shared" si="10"/>
        <v>0</v>
      </c>
      <c r="E56" s="54">
        <f t="shared" si="11"/>
        <v>0</v>
      </c>
      <c r="F56" s="54">
        <f t="shared" si="11"/>
        <v>0</v>
      </c>
      <c r="G56" s="89"/>
      <c r="H56" s="33"/>
      <c r="I56" s="33"/>
      <c r="J56" s="33"/>
      <c r="K56" s="89"/>
      <c r="L56" s="33"/>
      <c r="M56" s="33"/>
      <c r="N56" s="33"/>
    </row>
    <row r="57" spans="1:14" s="52" customFormat="1" ht="12">
      <c r="A57" s="33" t="s">
        <v>161</v>
      </c>
      <c r="B57" s="53" t="s">
        <v>77</v>
      </c>
      <c r="C57" s="78">
        <f t="shared" si="9"/>
        <v>324019</v>
      </c>
      <c r="D57" s="54">
        <f t="shared" si="10"/>
        <v>0</v>
      </c>
      <c r="E57" s="54">
        <f>I57+M57</f>
        <v>120234</v>
      </c>
      <c r="F57" s="54">
        <f t="shared" si="11"/>
        <v>120234</v>
      </c>
      <c r="G57" s="33">
        <v>2515</v>
      </c>
      <c r="H57" s="33"/>
      <c r="I57" s="33">
        <v>89952</v>
      </c>
      <c r="J57" s="33">
        <v>89952</v>
      </c>
      <c r="K57" s="33">
        <v>321504</v>
      </c>
      <c r="L57" s="33"/>
      <c r="M57" s="33">
        <v>30282</v>
      </c>
      <c r="N57" s="33">
        <v>30282</v>
      </c>
    </row>
    <row r="58" spans="1:14" s="52" customFormat="1" ht="12">
      <c r="A58" s="33" t="s">
        <v>175</v>
      </c>
      <c r="B58" s="53" t="s">
        <v>160</v>
      </c>
      <c r="C58" s="78">
        <f t="shared" si="9"/>
        <v>-37200</v>
      </c>
      <c r="D58" s="54">
        <f t="shared" si="10"/>
        <v>0</v>
      </c>
      <c r="E58" s="54">
        <f t="shared" si="11"/>
        <v>0</v>
      </c>
      <c r="F58" s="54">
        <f t="shared" si="11"/>
        <v>-570</v>
      </c>
      <c r="G58" s="33"/>
      <c r="H58" s="33"/>
      <c r="I58" s="33"/>
      <c r="J58" s="33">
        <v>-570</v>
      </c>
      <c r="K58" s="33">
        <v>-37200</v>
      </c>
      <c r="L58" s="33"/>
      <c r="M58" s="33"/>
      <c r="N58" s="33"/>
    </row>
    <row r="59" spans="1:14" s="52" customFormat="1" ht="12">
      <c r="A59" s="33" t="s">
        <v>130</v>
      </c>
      <c r="B59" s="53" t="s">
        <v>125</v>
      </c>
      <c r="C59" s="78">
        <f t="shared" si="9"/>
        <v>36410</v>
      </c>
      <c r="D59" s="54">
        <f t="shared" si="10"/>
        <v>0</v>
      </c>
      <c r="E59" s="54">
        <f t="shared" si="11"/>
        <v>26741</v>
      </c>
      <c r="F59" s="54">
        <f t="shared" si="11"/>
        <v>26741</v>
      </c>
      <c r="G59" s="33">
        <v>36410</v>
      </c>
      <c r="H59" s="33"/>
      <c r="I59" s="33">
        <v>26741</v>
      </c>
      <c r="J59" s="33">
        <v>26741</v>
      </c>
      <c r="K59" s="33"/>
      <c r="L59" s="33"/>
      <c r="M59" s="33"/>
      <c r="N59" s="33"/>
    </row>
    <row r="60" spans="1:14" s="52" customFormat="1" ht="12">
      <c r="A60" s="33" t="s">
        <v>163</v>
      </c>
      <c r="B60" s="53" t="s">
        <v>72</v>
      </c>
      <c r="C60" s="78">
        <f aca="true" t="shared" si="12" ref="C60:C81">G60+K60</f>
        <v>0</v>
      </c>
      <c r="D60" s="94"/>
      <c r="E60" s="54">
        <f aca="true" t="shared" si="13" ref="E60:E79">I60+M60</f>
        <v>0</v>
      </c>
      <c r="F60" s="54">
        <f aca="true" t="shared" si="14" ref="F60:F79">J60+N60</f>
        <v>196416</v>
      </c>
      <c r="G60" s="33"/>
      <c r="H60" s="33"/>
      <c r="I60" s="33"/>
      <c r="J60" s="33"/>
      <c r="K60" s="95"/>
      <c r="L60" s="95"/>
      <c r="M60" s="33"/>
      <c r="N60" s="33">
        <v>196416</v>
      </c>
    </row>
    <row r="61" spans="1:14" s="52" customFormat="1" ht="12">
      <c r="A61" s="33" t="s">
        <v>164</v>
      </c>
      <c r="B61" s="53" t="s">
        <v>73</v>
      </c>
      <c r="C61" s="78">
        <f t="shared" si="12"/>
        <v>0</v>
      </c>
      <c r="D61" s="54">
        <f aca="true" t="shared" si="15" ref="D61:D83">H61+L61</f>
        <v>0</v>
      </c>
      <c r="E61" s="54">
        <f t="shared" si="13"/>
        <v>-519481</v>
      </c>
      <c r="F61" s="54">
        <f t="shared" si="14"/>
        <v>-652791</v>
      </c>
      <c r="G61" s="33"/>
      <c r="H61" s="33"/>
      <c r="I61" s="33"/>
      <c r="J61" s="33"/>
      <c r="K61" s="33"/>
      <c r="L61" s="33"/>
      <c r="M61" s="33">
        <v>-519481</v>
      </c>
      <c r="N61" s="33">
        <v>-652791</v>
      </c>
    </row>
    <row r="62" spans="1:14" s="52" customFormat="1" ht="12">
      <c r="A62" s="33" t="s">
        <v>165</v>
      </c>
      <c r="B62" s="53" t="s">
        <v>170</v>
      </c>
      <c r="C62" s="78">
        <f t="shared" si="12"/>
        <v>0</v>
      </c>
      <c r="D62" s="54">
        <f t="shared" si="15"/>
        <v>0</v>
      </c>
      <c r="E62" s="54">
        <f t="shared" si="13"/>
        <v>0</v>
      </c>
      <c r="F62" s="54">
        <f t="shared" si="14"/>
        <v>0</v>
      </c>
      <c r="G62" s="33"/>
      <c r="H62" s="33"/>
      <c r="I62" s="33"/>
      <c r="J62" s="33"/>
      <c r="K62" s="33"/>
      <c r="L62" s="33"/>
      <c r="M62" s="33"/>
      <c r="N62" s="33"/>
    </row>
    <row r="63" spans="1:14" s="52" customFormat="1" ht="12">
      <c r="A63" s="33" t="s">
        <v>428</v>
      </c>
      <c r="B63" s="53" t="s">
        <v>427</v>
      </c>
      <c r="C63" s="78">
        <f t="shared" si="12"/>
        <v>-3900000</v>
      </c>
      <c r="D63" s="54">
        <f t="shared" si="15"/>
        <v>0</v>
      </c>
      <c r="E63" s="54">
        <f t="shared" si="13"/>
        <v>-300000</v>
      </c>
      <c r="F63" s="54">
        <f t="shared" si="14"/>
        <v>0</v>
      </c>
      <c r="G63" s="33"/>
      <c r="H63" s="33"/>
      <c r="I63" s="33"/>
      <c r="J63" s="33"/>
      <c r="K63" s="33">
        <v>-3900000</v>
      </c>
      <c r="L63" s="33"/>
      <c r="M63" s="33">
        <v>-300000</v>
      </c>
      <c r="N63" s="33"/>
    </row>
    <row r="64" spans="1:14" s="52" customFormat="1" ht="12">
      <c r="A64" s="33" t="s">
        <v>453</v>
      </c>
      <c r="B64" s="53" t="s">
        <v>452</v>
      </c>
      <c r="C64" s="78">
        <f aca="true" t="shared" si="16" ref="C64:D68">G64+K64</f>
        <v>0</v>
      </c>
      <c r="D64" s="54">
        <f t="shared" si="16"/>
        <v>0</v>
      </c>
      <c r="E64" s="54">
        <f t="shared" si="13"/>
        <v>0</v>
      </c>
      <c r="F64" s="54">
        <f t="shared" si="14"/>
        <v>112565</v>
      </c>
      <c r="G64" s="33"/>
      <c r="H64" s="33"/>
      <c r="I64" s="33"/>
      <c r="J64" s="33"/>
      <c r="K64" s="95"/>
      <c r="L64" s="33"/>
      <c r="M64" s="33"/>
      <c r="N64" s="33">
        <v>112565</v>
      </c>
    </row>
    <row r="65" spans="1:14" s="52" customFormat="1" ht="12">
      <c r="A65" s="33" t="s">
        <v>565</v>
      </c>
      <c r="B65" s="53" t="s">
        <v>564</v>
      </c>
      <c r="C65" s="78">
        <f t="shared" si="16"/>
        <v>0</v>
      </c>
      <c r="D65" s="54">
        <f t="shared" si="16"/>
        <v>0</v>
      </c>
      <c r="E65" s="54">
        <f t="shared" si="13"/>
        <v>0</v>
      </c>
      <c r="F65" s="54">
        <f t="shared" si="14"/>
        <v>-52086</v>
      </c>
      <c r="G65" s="33"/>
      <c r="H65" s="33"/>
      <c r="I65" s="33"/>
      <c r="J65" s="33"/>
      <c r="K65" s="95"/>
      <c r="L65" s="33"/>
      <c r="M65" s="33"/>
      <c r="N65" s="33">
        <v>-52086</v>
      </c>
    </row>
    <row r="66" spans="1:14" s="52" customFormat="1" ht="12">
      <c r="A66" s="33" t="s">
        <v>405</v>
      </c>
      <c r="B66" s="53" t="s">
        <v>404</v>
      </c>
      <c r="C66" s="78">
        <f t="shared" si="16"/>
        <v>9330134</v>
      </c>
      <c r="D66" s="54">
        <f t="shared" si="16"/>
        <v>0</v>
      </c>
      <c r="E66" s="54">
        <f t="shared" si="13"/>
        <v>700000</v>
      </c>
      <c r="F66" s="54">
        <f t="shared" si="14"/>
        <v>6985500</v>
      </c>
      <c r="G66" s="33"/>
      <c r="H66" s="33"/>
      <c r="I66" s="33"/>
      <c r="J66" s="33"/>
      <c r="K66" s="33">
        <v>9330134</v>
      </c>
      <c r="L66" s="33"/>
      <c r="M66" s="33">
        <v>700000</v>
      </c>
      <c r="N66" s="33">
        <v>6985500</v>
      </c>
    </row>
    <row r="67" spans="1:14" s="52" customFormat="1" ht="12">
      <c r="A67" s="33" t="s">
        <v>429</v>
      </c>
      <c r="B67" s="53" t="s">
        <v>430</v>
      </c>
      <c r="C67" s="54">
        <f t="shared" si="16"/>
        <v>4200000</v>
      </c>
      <c r="D67" s="54">
        <f t="shared" si="16"/>
        <v>0</v>
      </c>
      <c r="E67" s="54">
        <f t="shared" si="13"/>
        <v>7928042</v>
      </c>
      <c r="F67" s="54">
        <f t="shared" si="14"/>
        <v>6646519</v>
      </c>
      <c r="G67" s="33"/>
      <c r="H67" s="33"/>
      <c r="I67" s="33"/>
      <c r="J67" s="33"/>
      <c r="K67" s="33">
        <v>4200000</v>
      </c>
      <c r="L67" s="33"/>
      <c r="M67" s="33">
        <v>7928042</v>
      </c>
      <c r="N67" s="33">
        <v>6646519</v>
      </c>
    </row>
    <row r="68" spans="1:14" s="52" customFormat="1" ht="12">
      <c r="A68" s="33" t="s">
        <v>567</v>
      </c>
      <c r="B68" s="53" t="s">
        <v>566</v>
      </c>
      <c r="C68" s="54">
        <f t="shared" si="16"/>
        <v>0</v>
      </c>
      <c r="D68" s="54">
        <f t="shared" si="16"/>
        <v>0</v>
      </c>
      <c r="E68" s="54">
        <f t="shared" si="13"/>
        <v>-20000</v>
      </c>
      <c r="F68" s="54">
        <f t="shared" si="14"/>
        <v>-20000</v>
      </c>
      <c r="G68" s="33"/>
      <c r="H68" s="33"/>
      <c r="I68" s="33"/>
      <c r="J68" s="33"/>
      <c r="K68" s="33"/>
      <c r="L68" s="33"/>
      <c r="M68" s="33">
        <v>-20000</v>
      </c>
      <c r="N68" s="33">
        <v>-20000</v>
      </c>
    </row>
    <row r="69" spans="1:14" s="52" customFormat="1" ht="12">
      <c r="A69" s="33" t="s">
        <v>433</v>
      </c>
      <c r="B69" s="53" t="s">
        <v>454</v>
      </c>
      <c r="C69" s="54">
        <f>G69+K69</f>
        <v>-71958</v>
      </c>
      <c r="D69" s="54"/>
      <c r="E69" s="54">
        <f t="shared" si="13"/>
        <v>0</v>
      </c>
      <c r="F69" s="54">
        <f t="shared" si="14"/>
        <v>-71958</v>
      </c>
      <c r="G69" s="33"/>
      <c r="H69" s="33"/>
      <c r="I69" s="33"/>
      <c r="J69" s="33"/>
      <c r="K69" s="33">
        <v>-71958</v>
      </c>
      <c r="L69" s="33"/>
      <c r="M69" s="33"/>
      <c r="N69" s="33">
        <v>-71958</v>
      </c>
    </row>
    <row r="70" spans="1:14" s="52" customFormat="1" ht="12">
      <c r="A70" s="33" t="s">
        <v>526</v>
      </c>
      <c r="B70" s="53" t="s">
        <v>418</v>
      </c>
      <c r="C70" s="54">
        <f aca="true" t="shared" si="17" ref="C70:D74">G70+K70</f>
        <v>0</v>
      </c>
      <c r="D70" s="54">
        <f t="shared" si="17"/>
        <v>0</v>
      </c>
      <c r="E70" s="54">
        <f t="shared" si="13"/>
        <v>-430764</v>
      </c>
      <c r="F70" s="54">
        <f t="shared" si="14"/>
        <v>-430764</v>
      </c>
      <c r="G70" s="33"/>
      <c r="H70" s="33"/>
      <c r="I70" s="33"/>
      <c r="J70" s="33"/>
      <c r="K70" s="33"/>
      <c r="L70" s="33"/>
      <c r="M70" s="33">
        <v>-430764</v>
      </c>
      <c r="N70" s="33">
        <v>-430764</v>
      </c>
    </row>
    <row r="71" spans="1:14" s="52" customFormat="1" ht="12">
      <c r="A71" s="33" t="s">
        <v>431</v>
      </c>
      <c r="B71" s="53" t="s">
        <v>432</v>
      </c>
      <c r="C71" s="54">
        <f t="shared" si="17"/>
        <v>-9330134</v>
      </c>
      <c r="D71" s="54">
        <f t="shared" si="17"/>
        <v>0</v>
      </c>
      <c r="E71" s="54">
        <f t="shared" si="13"/>
        <v>-700000</v>
      </c>
      <c r="F71" s="54">
        <f t="shared" si="14"/>
        <v>-6985500</v>
      </c>
      <c r="G71" s="33"/>
      <c r="H71" s="33"/>
      <c r="I71" s="33"/>
      <c r="J71" s="33"/>
      <c r="K71" s="33">
        <v>-9330134</v>
      </c>
      <c r="L71" s="33"/>
      <c r="M71" s="33">
        <v>-700000</v>
      </c>
      <c r="N71" s="33">
        <v>-6985500</v>
      </c>
    </row>
    <row r="72" spans="1:14" s="52" customFormat="1" ht="12">
      <c r="A72" s="33" t="s">
        <v>420</v>
      </c>
      <c r="B72" s="53" t="s">
        <v>419</v>
      </c>
      <c r="C72" s="54">
        <f t="shared" si="17"/>
        <v>0</v>
      </c>
      <c r="D72" s="54">
        <f t="shared" si="17"/>
        <v>0</v>
      </c>
      <c r="E72" s="54">
        <f t="shared" si="13"/>
        <v>0</v>
      </c>
      <c r="F72" s="54">
        <f t="shared" si="14"/>
        <v>0</v>
      </c>
      <c r="G72" s="33"/>
      <c r="H72" s="33"/>
      <c r="I72" s="33"/>
      <c r="J72" s="33"/>
      <c r="K72" s="33"/>
      <c r="L72" s="33"/>
      <c r="M72" s="33"/>
      <c r="N72" s="33"/>
    </row>
    <row r="73" spans="1:14" s="52" customFormat="1" ht="12">
      <c r="A73" s="33" t="s">
        <v>456</v>
      </c>
      <c r="B73" s="53" t="s">
        <v>455</v>
      </c>
      <c r="C73" s="54">
        <f>G73+K73</f>
        <v>0</v>
      </c>
      <c r="D73" s="54">
        <f>H73+L73</f>
        <v>0</v>
      </c>
      <c r="E73" s="54">
        <f t="shared" si="13"/>
        <v>174155</v>
      </c>
      <c r="F73" s="54">
        <f t="shared" si="14"/>
        <v>174155</v>
      </c>
      <c r="G73" s="33"/>
      <c r="H73" s="33"/>
      <c r="I73" s="33"/>
      <c r="J73" s="33"/>
      <c r="K73" s="33"/>
      <c r="L73" s="33"/>
      <c r="M73" s="33">
        <v>174155</v>
      </c>
      <c r="N73" s="139">
        <v>174155</v>
      </c>
    </row>
    <row r="74" spans="1:14" s="52" customFormat="1" ht="12">
      <c r="A74" s="33" t="s">
        <v>422</v>
      </c>
      <c r="B74" s="53" t="s">
        <v>421</v>
      </c>
      <c r="C74" s="54">
        <f t="shared" si="17"/>
        <v>0</v>
      </c>
      <c r="D74" s="54">
        <f t="shared" si="17"/>
        <v>0</v>
      </c>
      <c r="E74" s="54">
        <f t="shared" si="13"/>
        <v>0</v>
      </c>
      <c r="F74" s="54">
        <f t="shared" si="14"/>
        <v>0</v>
      </c>
      <c r="G74" s="33"/>
      <c r="H74" s="33"/>
      <c r="I74" s="33"/>
      <c r="J74" s="33"/>
      <c r="K74" s="33"/>
      <c r="L74" s="33"/>
      <c r="M74" s="33"/>
      <c r="N74" s="33"/>
    </row>
    <row r="75" spans="1:14" s="52" customFormat="1" ht="12">
      <c r="A75" s="33" t="s">
        <v>166</v>
      </c>
      <c r="B75" s="53" t="s">
        <v>370</v>
      </c>
      <c r="C75" s="78">
        <f t="shared" si="12"/>
        <v>0</v>
      </c>
      <c r="D75" s="54">
        <f t="shared" si="15"/>
        <v>0</v>
      </c>
      <c r="E75" s="54">
        <f t="shared" si="13"/>
        <v>0</v>
      </c>
      <c r="F75" s="54">
        <f t="shared" si="14"/>
        <v>0</v>
      </c>
      <c r="G75" s="33"/>
      <c r="H75" s="33"/>
      <c r="I75" s="33"/>
      <c r="J75" s="33"/>
      <c r="K75" s="33"/>
      <c r="L75" s="33"/>
      <c r="M75" s="33"/>
      <c r="N75" s="33"/>
    </row>
    <row r="76" spans="1:14" s="52" customFormat="1" ht="12">
      <c r="A76" s="33" t="s">
        <v>150</v>
      </c>
      <c r="B76" s="53" t="s">
        <v>364</v>
      </c>
      <c r="C76" s="78">
        <f t="shared" si="12"/>
        <v>-300000</v>
      </c>
      <c r="D76" s="54">
        <f t="shared" si="15"/>
        <v>0</v>
      </c>
      <c r="E76" s="54">
        <f t="shared" si="13"/>
        <v>300000</v>
      </c>
      <c r="F76" s="54">
        <f t="shared" si="14"/>
        <v>300000</v>
      </c>
      <c r="G76" s="33"/>
      <c r="H76" s="33"/>
      <c r="I76" s="33"/>
      <c r="J76" s="33"/>
      <c r="K76" s="33">
        <v>-300000</v>
      </c>
      <c r="L76" s="33"/>
      <c r="M76" s="33">
        <v>300000</v>
      </c>
      <c r="N76" s="33">
        <v>300000</v>
      </c>
    </row>
    <row r="77" spans="1:14" s="52" customFormat="1" ht="12">
      <c r="A77" s="33" t="s">
        <v>260</v>
      </c>
      <c r="B77" s="53" t="s">
        <v>74</v>
      </c>
      <c r="C77" s="78">
        <f t="shared" si="12"/>
        <v>727098</v>
      </c>
      <c r="D77" s="54">
        <f t="shared" si="15"/>
        <v>0</v>
      </c>
      <c r="E77" s="54">
        <f t="shared" si="13"/>
        <v>547138</v>
      </c>
      <c r="F77" s="54">
        <f t="shared" si="14"/>
        <v>547138</v>
      </c>
      <c r="G77" s="33">
        <v>663310</v>
      </c>
      <c r="H77" s="33"/>
      <c r="I77" s="33">
        <v>547138</v>
      </c>
      <c r="J77" s="33">
        <v>547138</v>
      </c>
      <c r="K77" s="33">
        <v>63788</v>
      </c>
      <c r="L77" s="33"/>
      <c r="M77" s="33"/>
      <c r="N77" s="33"/>
    </row>
    <row r="78" spans="1:14" s="52" customFormat="1" ht="12">
      <c r="A78" s="33" t="s">
        <v>269</v>
      </c>
      <c r="B78" s="53" t="s">
        <v>270</v>
      </c>
      <c r="C78" s="78">
        <f t="shared" si="12"/>
        <v>0</v>
      </c>
      <c r="D78" s="54">
        <f t="shared" si="15"/>
        <v>0</v>
      </c>
      <c r="E78" s="54">
        <f t="shared" si="13"/>
        <v>0</v>
      </c>
      <c r="F78" s="54">
        <f t="shared" si="14"/>
        <v>0</v>
      </c>
      <c r="G78" s="33"/>
      <c r="H78" s="33"/>
      <c r="I78" s="33"/>
      <c r="J78" s="33"/>
      <c r="K78" s="33"/>
      <c r="L78" s="33"/>
      <c r="M78" s="33"/>
      <c r="N78" s="33"/>
    </row>
    <row r="79" spans="1:14" s="52" customFormat="1" ht="12">
      <c r="A79" s="33" t="s">
        <v>261</v>
      </c>
      <c r="B79" s="53" t="s">
        <v>75</v>
      </c>
      <c r="C79" s="78">
        <f t="shared" si="12"/>
        <v>-547138</v>
      </c>
      <c r="D79" s="54">
        <f t="shared" si="15"/>
        <v>0</v>
      </c>
      <c r="E79" s="54">
        <f t="shared" si="13"/>
        <v>-144285</v>
      </c>
      <c r="F79" s="54">
        <f t="shared" si="14"/>
        <v>-1487549</v>
      </c>
      <c r="G79" s="33">
        <v>-547138</v>
      </c>
      <c r="H79" s="33"/>
      <c r="I79" s="33">
        <v>-127565</v>
      </c>
      <c r="J79" s="33">
        <v>-636144</v>
      </c>
      <c r="K79" s="33"/>
      <c r="L79" s="33"/>
      <c r="M79" s="33">
        <v>-16720</v>
      </c>
      <c r="N79" s="33">
        <v>-851405</v>
      </c>
    </row>
    <row r="80" spans="1:14" s="52" customFormat="1" ht="12" hidden="1">
      <c r="A80" s="33" t="s">
        <v>262</v>
      </c>
      <c r="B80" s="53" t="s">
        <v>251</v>
      </c>
      <c r="C80" s="78">
        <f t="shared" si="12"/>
        <v>0</v>
      </c>
      <c r="D80" s="54">
        <f t="shared" si="15"/>
        <v>0</v>
      </c>
      <c r="E80" s="54"/>
      <c r="F80" s="54"/>
      <c r="G80" s="33"/>
      <c r="H80" s="33"/>
      <c r="I80" s="33"/>
      <c r="J80" s="33"/>
      <c r="K80" s="33"/>
      <c r="L80" s="33"/>
      <c r="M80" s="33"/>
      <c r="N80" s="33"/>
    </row>
    <row r="81" spans="1:14" s="52" customFormat="1" ht="12" hidden="1">
      <c r="A81" s="33" t="s">
        <v>126</v>
      </c>
      <c r="B81" s="53" t="s">
        <v>127</v>
      </c>
      <c r="C81" s="78">
        <f t="shared" si="12"/>
        <v>0</v>
      </c>
      <c r="D81" s="54">
        <f t="shared" si="15"/>
        <v>0</v>
      </c>
      <c r="E81" s="54"/>
      <c r="F81" s="54"/>
      <c r="G81" s="33"/>
      <c r="H81" s="33"/>
      <c r="I81" s="33"/>
      <c r="J81" s="33"/>
      <c r="K81" s="33"/>
      <c r="L81" s="33"/>
      <c r="M81" s="33"/>
      <c r="N81" s="33"/>
    </row>
    <row r="82" spans="1:14" s="52" customFormat="1" ht="12">
      <c r="A82" s="33" t="s">
        <v>368</v>
      </c>
      <c r="B82" s="53" t="s">
        <v>363</v>
      </c>
      <c r="C82" s="78">
        <f>G82+K82</f>
        <v>0</v>
      </c>
      <c r="D82" s="54">
        <f>H82+L82</f>
        <v>0</v>
      </c>
      <c r="E82" s="54">
        <f>I82+M82</f>
        <v>0</v>
      </c>
      <c r="F82" s="54">
        <f>J82+N82</f>
        <v>11977</v>
      </c>
      <c r="G82" s="33">
        <v>-521737</v>
      </c>
      <c r="H82" s="33"/>
      <c r="I82" s="33">
        <v>521737</v>
      </c>
      <c r="J82" s="33"/>
      <c r="K82" s="33">
        <v>521737</v>
      </c>
      <c r="L82" s="33"/>
      <c r="M82" s="33">
        <v>-521737</v>
      </c>
      <c r="N82" s="33">
        <v>11977</v>
      </c>
    </row>
    <row r="83" spans="1:14" s="52" customFormat="1" ht="12">
      <c r="A83" s="33" t="s">
        <v>371</v>
      </c>
      <c r="B83" s="53" t="s">
        <v>367</v>
      </c>
      <c r="C83" s="78">
        <f>G83+K83</f>
        <v>0</v>
      </c>
      <c r="D83" s="54">
        <f t="shared" si="15"/>
        <v>0</v>
      </c>
      <c r="E83" s="54">
        <f>I83+M83</f>
        <v>0</v>
      </c>
      <c r="F83" s="54">
        <f>J83+N83</f>
        <v>0</v>
      </c>
      <c r="G83" s="33"/>
      <c r="H83" s="33"/>
      <c r="I83" s="33"/>
      <c r="J83" s="33"/>
      <c r="K83" s="33"/>
      <c r="L83" s="33"/>
      <c r="M83" s="33"/>
      <c r="N83" s="33"/>
    </row>
    <row r="84" spans="1:14" s="52" customFormat="1" ht="12">
      <c r="A84" s="89"/>
      <c r="B84" s="90"/>
      <c r="C84" s="91"/>
      <c r="D84" s="91"/>
      <c r="E84" s="91"/>
      <c r="F84" s="91"/>
      <c r="G84" s="92"/>
      <c r="H84" s="89"/>
      <c r="I84" s="89"/>
      <c r="J84" s="89"/>
      <c r="K84" s="89"/>
      <c r="L84" s="89"/>
      <c r="M84" s="89"/>
      <c r="N84" s="89"/>
    </row>
    <row r="85" spans="1:14" s="52" customFormat="1" ht="12.75" thickBot="1">
      <c r="A85" s="79"/>
      <c r="B85" s="80"/>
      <c r="C85" s="79">
        <f>SUM(C50:C83)</f>
        <v>7556641</v>
      </c>
      <c r="D85" s="79">
        <f>SUM(D50:D83)</f>
        <v>0</v>
      </c>
      <c r="E85" s="79">
        <f>I85+M85</f>
        <v>15269810</v>
      </c>
      <c r="F85" s="79">
        <f>J85+N85</f>
        <v>13008054</v>
      </c>
      <c r="G85" s="79">
        <f aca="true" t="shared" si="18" ref="G85:L85">SUM(G50:G83)</f>
        <v>6113670</v>
      </c>
      <c r="H85" s="79">
        <f t="shared" si="18"/>
        <v>0</v>
      </c>
      <c r="I85" s="79">
        <f>SUM(I50:I84)</f>
        <v>7993433</v>
      </c>
      <c r="J85" s="79">
        <f t="shared" si="18"/>
        <v>6962544</v>
      </c>
      <c r="K85" s="79">
        <f>SUM(K50:K83)</f>
        <v>1442971</v>
      </c>
      <c r="L85" s="79">
        <f t="shared" si="18"/>
        <v>0</v>
      </c>
      <c r="M85" s="79">
        <f>SUM(M50:M84)</f>
        <v>7276377</v>
      </c>
      <c r="N85" s="79">
        <f>SUM(N50:N83)</f>
        <v>6045510</v>
      </c>
    </row>
    <row r="86" spans="1:14" s="52" customFormat="1" ht="12.75" thickBot="1">
      <c r="A86" s="81" t="s">
        <v>143</v>
      </c>
      <c r="B86" s="83"/>
      <c r="C86" s="83">
        <f>C49+C85</f>
        <v>19605554</v>
      </c>
      <c r="D86" s="85">
        <f>D49+D85</f>
        <v>0</v>
      </c>
      <c r="E86" s="86">
        <f>I86+M86</f>
        <v>30306860</v>
      </c>
      <c r="F86" s="86">
        <f>J86+N86</f>
        <v>24608176</v>
      </c>
      <c r="G86" s="83">
        <f>G49+G85</f>
        <v>6113670</v>
      </c>
      <c r="H86" s="83">
        <f>H85</f>
        <v>0</v>
      </c>
      <c r="I86" s="83">
        <f>I85+I49</f>
        <v>7997576</v>
      </c>
      <c r="J86" s="83">
        <f>J85+J49</f>
        <v>6966687</v>
      </c>
      <c r="K86" s="83">
        <f>K49+K85</f>
        <v>13491884</v>
      </c>
      <c r="L86" s="83">
        <f>L49+L85</f>
        <v>0</v>
      </c>
      <c r="M86" s="83">
        <f>M85+M49</f>
        <v>22309284</v>
      </c>
      <c r="N86" s="83">
        <f>N85+N49</f>
        <v>17641489</v>
      </c>
    </row>
    <row r="87" s="52" customFormat="1" ht="12"/>
    <row r="88" spans="1:3" s="52" customFormat="1" ht="12">
      <c r="A88" s="52" t="s">
        <v>155</v>
      </c>
      <c r="C88" s="64"/>
    </row>
    <row r="89" s="52" customFormat="1" ht="12">
      <c r="A89" s="64" t="s">
        <v>553</v>
      </c>
    </row>
    <row r="90" s="52" customFormat="1" ht="12"/>
    <row r="91" spans="1:5" s="52" customFormat="1" ht="15" hidden="1">
      <c r="A91" s="4" t="s">
        <v>423</v>
      </c>
      <c r="B91" s="4"/>
      <c r="C91" s="4"/>
      <c r="D91" s="4"/>
      <c r="E91" s="4"/>
    </row>
    <row r="92" spans="1:5" s="52" customFormat="1" ht="15" hidden="1">
      <c r="A92" s="4" t="s">
        <v>424</v>
      </c>
      <c r="B92" s="4"/>
      <c r="C92" s="4"/>
      <c r="D92" s="4"/>
      <c r="E92" s="4"/>
    </row>
    <row r="93" spans="1:9" s="52" customFormat="1" ht="15">
      <c r="A93" s="52" t="s">
        <v>544</v>
      </c>
      <c r="C93" s="52" t="s">
        <v>578</v>
      </c>
      <c r="D93" s="11"/>
      <c r="E93" s="64"/>
      <c r="F93" s="64"/>
      <c r="I93" s="4"/>
    </row>
    <row r="94" spans="1:13" s="52" customFormat="1" ht="15">
      <c r="A94" s="52" t="s">
        <v>545</v>
      </c>
      <c r="C94" s="52" t="s">
        <v>579</v>
      </c>
      <c r="D94" s="4"/>
      <c r="M94" s="4"/>
    </row>
    <row r="95" spans="8:11" s="52" customFormat="1" ht="12">
      <c r="H95" s="56"/>
      <c r="I95" s="56"/>
      <c r="J95" s="56"/>
      <c r="K95" s="56"/>
    </row>
    <row r="96" s="52" customFormat="1" ht="12"/>
    <row r="97" s="52" customFormat="1" ht="12"/>
    <row r="98" s="52" customFormat="1" ht="12"/>
    <row r="99" s="52" customFormat="1" ht="12"/>
    <row r="100" s="52" customFormat="1" ht="12"/>
    <row r="101" s="52" customFormat="1" ht="12"/>
    <row r="102" s="52" customFormat="1" ht="12"/>
    <row r="103" s="52" customFormat="1" ht="12"/>
    <row r="104" s="52" customFormat="1" ht="12"/>
    <row r="105" spans="1:14" s="59" customFormat="1" ht="12">
      <c r="A105" s="57"/>
      <c r="B105" s="57"/>
      <c r="C105" s="57"/>
      <c r="D105" s="418"/>
      <c r="E105" s="418"/>
      <c r="F105" s="418"/>
      <c r="G105" s="58"/>
      <c r="H105" s="418"/>
      <c r="I105" s="418"/>
      <c r="J105" s="418"/>
      <c r="K105" s="418"/>
      <c r="L105" s="418"/>
      <c r="M105" s="418"/>
      <c r="N105" s="418"/>
    </row>
    <row r="106" spans="2:3" s="59" customFormat="1" ht="12">
      <c r="B106" s="60"/>
      <c r="C106" s="60"/>
    </row>
    <row r="107" spans="2:3" s="59" customFormat="1" ht="12">
      <c r="B107" s="60"/>
      <c r="C107" s="60"/>
    </row>
    <row r="108" spans="2:3" s="59" customFormat="1" ht="12">
      <c r="B108" s="60"/>
      <c r="C108" s="60"/>
    </row>
    <row r="109" spans="2:3" s="59" customFormat="1" ht="12">
      <c r="B109" s="60"/>
      <c r="C109" s="60"/>
    </row>
    <row r="110" spans="2:3" s="59" customFormat="1" ht="12">
      <c r="B110" s="60"/>
      <c r="C110" s="60"/>
    </row>
    <row r="111" spans="1:3" s="59" customFormat="1" ht="12">
      <c r="A111" s="62"/>
      <c r="B111" s="60"/>
      <c r="C111" s="60"/>
    </row>
    <row r="112" spans="2:3" s="59" customFormat="1" ht="12">
      <c r="B112" s="60"/>
      <c r="C112" s="60"/>
    </row>
    <row r="113" spans="2:3" s="59" customFormat="1" ht="12">
      <c r="B113" s="60"/>
      <c r="C113" s="60"/>
    </row>
    <row r="114" spans="2:3" s="59" customFormat="1" ht="12">
      <c r="B114" s="60"/>
      <c r="C114" s="60"/>
    </row>
    <row r="115" spans="2:3" s="59" customFormat="1" ht="12">
      <c r="B115" s="60"/>
      <c r="C115" s="60"/>
    </row>
    <row r="116" spans="2:3" s="59" customFormat="1" ht="12">
      <c r="B116" s="60"/>
      <c r="C116" s="60"/>
    </row>
    <row r="117" spans="2:3" s="59" customFormat="1" ht="12">
      <c r="B117" s="60"/>
      <c r="C117" s="60"/>
    </row>
    <row r="118" spans="2:3" s="59" customFormat="1" ht="12">
      <c r="B118" s="60"/>
      <c r="C118" s="60"/>
    </row>
    <row r="119" spans="2:3" s="59" customFormat="1" ht="12">
      <c r="B119" s="60"/>
      <c r="C119" s="60"/>
    </row>
    <row r="120" spans="2:3" s="59" customFormat="1" ht="12">
      <c r="B120" s="60"/>
      <c r="C120" s="60"/>
    </row>
    <row r="121" spans="2:3" s="59" customFormat="1" ht="12">
      <c r="B121" s="60"/>
      <c r="C121" s="60"/>
    </row>
    <row r="122" spans="2:11" s="59" customFormat="1" ht="12">
      <c r="B122" s="60"/>
      <c r="C122" s="60"/>
      <c r="H122" s="61"/>
      <c r="I122" s="61"/>
      <c r="J122" s="61"/>
      <c r="K122" s="61"/>
    </row>
    <row r="123" spans="2:11" s="59" customFormat="1" ht="12">
      <c r="B123" s="60"/>
      <c r="C123" s="60"/>
      <c r="K123" s="61"/>
    </row>
    <row r="124" spans="2:11" s="59" customFormat="1" ht="12">
      <c r="B124" s="60"/>
      <c r="C124" s="60"/>
      <c r="K124" s="61"/>
    </row>
    <row r="125" spans="2:11" s="59" customFormat="1" ht="12">
      <c r="B125" s="60"/>
      <c r="C125" s="60"/>
      <c r="K125" s="61"/>
    </row>
    <row r="126" spans="2:11" s="59" customFormat="1" ht="12">
      <c r="B126" s="60"/>
      <c r="C126" s="60"/>
      <c r="K126" s="61"/>
    </row>
    <row r="127" spans="2:11" s="59" customFormat="1" ht="12">
      <c r="B127" s="60"/>
      <c r="C127" s="60"/>
      <c r="K127" s="61"/>
    </row>
    <row r="128" spans="2:11" s="59" customFormat="1" ht="12">
      <c r="B128" s="60"/>
      <c r="C128" s="60"/>
      <c r="K128" s="61"/>
    </row>
    <row r="129" spans="2:11" s="59" customFormat="1" ht="12">
      <c r="B129" s="60"/>
      <c r="C129" s="60"/>
      <c r="K129" s="61"/>
    </row>
    <row r="130" spans="2:11" s="59" customFormat="1" ht="12">
      <c r="B130" s="60"/>
      <c r="C130" s="60"/>
      <c r="K130" s="61"/>
    </row>
    <row r="131" spans="2:11" s="59" customFormat="1" ht="12">
      <c r="B131" s="60"/>
      <c r="C131" s="60"/>
      <c r="K131" s="61"/>
    </row>
    <row r="132" spans="2:11" s="59" customFormat="1" ht="12">
      <c r="B132" s="60"/>
      <c r="C132" s="60"/>
      <c r="K132" s="61"/>
    </row>
    <row r="133" spans="2:11" s="59" customFormat="1" ht="12">
      <c r="B133" s="60"/>
      <c r="C133" s="60"/>
      <c r="K133" s="61"/>
    </row>
    <row r="134" spans="2:11" s="59" customFormat="1" ht="12">
      <c r="B134" s="60"/>
      <c r="C134" s="60"/>
      <c r="K134" s="61"/>
    </row>
    <row r="135" spans="2:11" s="59" customFormat="1" ht="12">
      <c r="B135" s="60"/>
      <c r="C135" s="60"/>
      <c r="K135" s="61"/>
    </row>
    <row r="136" spans="2:11" s="59" customFormat="1" ht="12">
      <c r="B136" s="60"/>
      <c r="C136" s="60"/>
      <c r="K136" s="61"/>
    </row>
    <row r="137" spans="2:11" s="59" customFormat="1" ht="12">
      <c r="B137" s="60"/>
      <c r="C137" s="60"/>
      <c r="K137" s="61"/>
    </row>
    <row r="138" spans="2:11" s="59" customFormat="1" ht="12">
      <c r="B138" s="60"/>
      <c r="C138" s="60"/>
      <c r="K138" s="61"/>
    </row>
    <row r="139" spans="2:11" s="59" customFormat="1" ht="12">
      <c r="B139" s="60"/>
      <c r="C139" s="60"/>
      <c r="K139" s="61"/>
    </row>
    <row r="140" spans="2:11" s="59" customFormat="1" ht="12">
      <c r="B140" s="60"/>
      <c r="C140" s="60"/>
      <c r="K140" s="61"/>
    </row>
    <row r="141" spans="2:11" s="59" customFormat="1" ht="12">
      <c r="B141" s="60"/>
      <c r="C141" s="60"/>
      <c r="K141" s="61"/>
    </row>
    <row r="142" spans="2:14" s="59" customFormat="1" ht="12">
      <c r="B142" s="60"/>
      <c r="C142" s="60"/>
      <c r="H142" s="61"/>
      <c r="I142" s="61"/>
      <c r="J142" s="61"/>
      <c r="K142" s="61"/>
      <c r="L142" s="61"/>
      <c r="M142" s="61"/>
      <c r="N142" s="61"/>
    </row>
    <row r="143" spans="1:14" s="59" customFormat="1" ht="12">
      <c r="A143" s="62"/>
      <c r="B143" s="58"/>
      <c r="C143" s="58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</row>
    <row r="144" s="59" customFormat="1" ht="12"/>
    <row r="145" s="52" customFormat="1" ht="12"/>
    <row r="146" s="52" customFormat="1" ht="12"/>
    <row r="147" s="52" customFormat="1" ht="12"/>
    <row r="148" s="52" customFormat="1" ht="12"/>
    <row r="149" s="52" customFormat="1" ht="12"/>
    <row r="150" s="52" customFormat="1" ht="12"/>
    <row r="151" s="52" customFormat="1" ht="12"/>
    <row r="152" s="52" customFormat="1" ht="12"/>
    <row r="153" s="52" customFormat="1" ht="12"/>
    <row r="154" s="52" customFormat="1" ht="12"/>
    <row r="155" s="52" customFormat="1" ht="12"/>
    <row r="156" s="52" customFormat="1" ht="12"/>
    <row r="157" s="52" customFormat="1" ht="12"/>
    <row r="158" s="52" customFormat="1" ht="12"/>
    <row r="159" s="52" customFormat="1" ht="12"/>
    <row r="160" s="52" customFormat="1" ht="12"/>
    <row r="161" s="52" customFormat="1" ht="12"/>
    <row r="162" s="52" customFormat="1" ht="12"/>
    <row r="163" s="52" customFormat="1" ht="12"/>
    <row r="164" s="52" customFormat="1" ht="12"/>
    <row r="165" s="52" customFormat="1" ht="12"/>
    <row r="166" s="52" customFormat="1" ht="12"/>
    <row r="167" s="52" customFormat="1" ht="12"/>
    <row r="168" s="52" customFormat="1" ht="12"/>
    <row r="169" s="52" customFormat="1" ht="12"/>
    <row r="170" s="52" customFormat="1" ht="12"/>
    <row r="171" s="52" customFormat="1" ht="12"/>
    <row r="172" s="52" customFormat="1" ht="12"/>
    <row r="173" s="52" customFormat="1" ht="12"/>
    <row r="174" s="52" customFormat="1" ht="12"/>
    <row r="175" s="52" customFormat="1" ht="12"/>
    <row r="176" s="52" customFormat="1" ht="12"/>
    <row r="177" s="52" customFormat="1" ht="12"/>
    <row r="178" s="52" customFormat="1" ht="12"/>
    <row r="179" s="52" customFormat="1" ht="12"/>
    <row r="180" s="52" customFormat="1" ht="12"/>
    <row r="181" s="52" customFormat="1" ht="12"/>
    <row r="182" s="52" customFormat="1" ht="12"/>
    <row r="183" s="52" customFormat="1" ht="12"/>
    <row r="184" s="52" customFormat="1" ht="12"/>
    <row r="185" s="52" customFormat="1" ht="12"/>
    <row r="186" s="52" customFormat="1" ht="12"/>
    <row r="187" s="52" customFormat="1" ht="12"/>
    <row r="188" s="52" customFormat="1" ht="12"/>
    <row r="189" s="52" customFormat="1" ht="12"/>
    <row r="190" s="52" customFormat="1" ht="12"/>
    <row r="191" s="52" customFormat="1" ht="12"/>
    <row r="192" s="52" customFormat="1" ht="12"/>
    <row r="193" s="52" customFormat="1" ht="12"/>
    <row r="194" s="52" customFormat="1" ht="12"/>
    <row r="195" s="52" customFormat="1" ht="12"/>
    <row r="196" s="52" customFormat="1" ht="12"/>
    <row r="197" s="52" customFormat="1" ht="12"/>
    <row r="198" s="52" customFormat="1" ht="12"/>
    <row r="199" s="52" customFormat="1" ht="12"/>
    <row r="200" s="52" customFormat="1" ht="12"/>
    <row r="201" s="52" customFormat="1" ht="12"/>
    <row r="202" s="52" customFormat="1" ht="12"/>
    <row r="203" s="52" customFormat="1" ht="12"/>
    <row r="204" s="52" customFormat="1" ht="12"/>
    <row r="205" s="52" customFormat="1" ht="12"/>
    <row r="206" s="52" customFormat="1" ht="12"/>
    <row r="207" s="52" customFormat="1" ht="12"/>
    <row r="208" s="52" customFormat="1" ht="12"/>
    <row r="209" s="52" customFormat="1" ht="12"/>
    <row r="210" s="52" customFormat="1" ht="12"/>
    <row r="211" s="52" customFormat="1" ht="12"/>
    <row r="212" s="52" customFormat="1" ht="12"/>
    <row r="213" s="52" customFormat="1" ht="12"/>
    <row r="214" s="52" customFormat="1" ht="12"/>
    <row r="215" s="52" customFormat="1" ht="12"/>
    <row r="216" s="52" customFormat="1" ht="12"/>
    <row r="217" s="52" customFormat="1" ht="12"/>
    <row r="218" s="52" customFormat="1" ht="12"/>
    <row r="219" s="52" customFormat="1" ht="12"/>
    <row r="220" s="52" customFormat="1" ht="12"/>
    <row r="221" s="52" customFormat="1" ht="12"/>
    <row r="222" s="52" customFormat="1" ht="12"/>
    <row r="223" s="52" customFormat="1" ht="12"/>
    <row r="224" s="52" customFormat="1" ht="12"/>
    <row r="225" s="52" customFormat="1" ht="12"/>
    <row r="226" s="52" customFormat="1" ht="12"/>
    <row r="227" s="52" customFormat="1" ht="12"/>
    <row r="228" s="52" customFormat="1" ht="12"/>
    <row r="229" s="52" customFormat="1" ht="12"/>
    <row r="230" s="52" customFormat="1" ht="12"/>
    <row r="231" s="52" customFormat="1" ht="12"/>
    <row r="232" s="52" customFormat="1" ht="12"/>
    <row r="233" s="52" customFormat="1" ht="12"/>
    <row r="234" s="52" customFormat="1" ht="12"/>
    <row r="235" s="52" customFormat="1" ht="12"/>
    <row r="236" s="52" customFormat="1" ht="12"/>
    <row r="237" s="52" customFormat="1" ht="12"/>
    <row r="238" s="52" customFormat="1" ht="12"/>
    <row r="239" s="52" customFormat="1" ht="12"/>
    <row r="240" s="52" customFormat="1" ht="12"/>
    <row r="241" s="52" customFormat="1" ht="12"/>
    <row r="242" s="52" customFormat="1" ht="12"/>
    <row r="243" s="52" customFormat="1" ht="12"/>
    <row r="244" s="52" customFormat="1" ht="12"/>
    <row r="245" s="52" customFormat="1" ht="12"/>
    <row r="246" s="52" customFormat="1" ht="12"/>
    <row r="247" s="52" customFormat="1" ht="12"/>
    <row r="248" s="52" customFormat="1" ht="12"/>
    <row r="249" s="52" customFormat="1" ht="12"/>
    <row r="250" s="52" customFormat="1" ht="12"/>
    <row r="251" s="52" customFormat="1" ht="12"/>
    <row r="252" s="52" customFormat="1" ht="12"/>
    <row r="253" s="52" customFormat="1" ht="12"/>
    <row r="254" s="52" customFormat="1" ht="12"/>
    <row r="255" s="52" customFormat="1" ht="12"/>
    <row r="256" s="52" customFormat="1" ht="12"/>
    <row r="257" s="52" customFormat="1" ht="12"/>
    <row r="258" s="52" customFormat="1" ht="12"/>
    <row r="259" s="52" customFormat="1" ht="12"/>
    <row r="260" s="52" customFormat="1" ht="12"/>
    <row r="261" s="52" customFormat="1" ht="12"/>
    <row r="262" s="52" customFormat="1" ht="12"/>
    <row r="263" s="52" customFormat="1" ht="12"/>
    <row r="264" s="52" customFormat="1" ht="12"/>
    <row r="265" s="52" customFormat="1" ht="12"/>
    <row r="266" s="52" customFormat="1" ht="12"/>
    <row r="267" s="52" customFormat="1" ht="12"/>
    <row r="268" s="52" customFormat="1" ht="12"/>
    <row r="269" s="52" customFormat="1" ht="12"/>
    <row r="270" s="52" customFormat="1" ht="12"/>
    <row r="271" s="52" customFormat="1" ht="12"/>
    <row r="272" s="52" customFormat="1" ht="12"/>
    <row r="273" s="52" customFormat="1" ht="12"/>
    <row r="274" s="52" customFormat="1" ht="12"/>
    <row r="275" s="52" customFormat="1" ht="12"/>
    <row r="276" s="52" customFormat="1" ht="12"/>
    <row r="277" s="52" customFormat="1" ht="12"/>
    <row r="278" s="52" customFormat="1" ht="12"/>
    <row r="279" s="52" customFormat="1" ht="12"/>
    <row r="280" s="52" customFormat="1" ht="12"/>
    <row r="281" s="52" customFormat="1" ht="12"/>
    <row r="282" s="52" customFormat="1" ht="12"/>
    <row r="283" s="52" customFormat="1" ht="12"/>
    <row r="284" s="52" customFormat="1" ht="12"/>
    <row r="285" s="52" customFormat="1" ht="12"/>
    <row r="286" s="52" customFormat="1" ht="12"/>
    <row r="287" s="52" customFormat="1" ht="12"/>
    <row r="288" s="52" customFormat="1" ht="12"/>
    <row r="289" s="52" customFormat="1" ht="12"/>
    <row r="290" s="52" customFormat="1" ht="12"/>
    <row r="291" s="52" customFormat="1" ht="12"/>
    <row r="292" s="52" customFormat="1" ht="12"/>
    <row r="293" s="52" customFormat="1" ht="12"/>
    <row r="294" s="52" customFormat="1" ht="12"/>
    <row r="295" s="52" customFormat="1" ht="12"/>
    <row r="296" s="52" customFormat="1" ht="12"/>
    <row r="297" s="52" customFormat="1" ht="12"/>
    <row r="298" s="52" customFormat="1" ht="12"/>
    <row r="299" s="52" customFormat="1" ht="12"/>
    <row r="300" s="52" customFormat="1" ht="12"/>
    <row r="301" s="52" customFormat="1" ht="12"/>
    <row r="302" s="52" customFormat="1" ht="12"/>
    <row r="303" s="52" customFormat="1" ht="12"/>
    <row r="304" s="52" customFormat="1" ht="12"/>
    <row r="305" s="52" customFormat="1" ht="12"/>
    <row r="306" s="52" customFormat="1" ht="12"/>
    <row r="307" s="52" customFormat="1" ht="12"/>
    <row r="308" s="52" customFormat="1" ht="12"/>
    <row r="309" s="52" customFormat="1" ht="12"/>
    <row r="310" s="52" customFormat="1" ht="12"/>
    <row r="311" s="52" customFormat="1" ht="12"/>
    <row r="312" s="52" customFormat="1" ht="12"/>
    <row r="313" s="52" customFormat="1" ht="12"/>
    <row r="314" s="52" customFormat="1" ht="12"/>
    <row r="315" s="52" customFormat="1" ht="12"/>
    <row r="316" s="52" customFormat="1" ht="12"/>
    <row r="317" s="52" customFormat="1" ht="12"/>
    <row r="318" s="52" customFormat="1" ht="12"/>
    <row r="319" s="52" customFormat="1" ht="12"/>
    <row r="320" s="52" customFormat="1" ht="12"/>
    <row r="321" s="52" customFormat="1" ht="12"/>
    <row r="322" s="52" customFormat="1" ht="12"/>
    <row r="323" s="52" customFormat="1" ht="12"/>
    <row r="324" s="52" customFormat="1" ht="12"/>
    <row r="325" s="52" customFormat="1" ht="12"/>
    <row r="326" s="52" customFormat="1" ht="12"/>
    <row r="327" s="52" customFormat="1" ht="12"/>
    <row r="328" s="52" customFormat="1" ht="12"/>
    <row r="329" s="52" customFormat="1" ht="12"/>
    <row r="330" s="52" customFormat="1" ht="12"/>
    <row r="331" s="52" customFormat="1" ht="12"/>
    <row r="332" s="52" customFormat="1" ht="12"/>
    <row r="333" s="52" customFormat="1" ht="12"/>
    <row r="334" s="52" customFormat="1" ht="12"/>
    <row r="335" s="52" customFormat="1" ht="12"/>
    <row r="336" s="52" customFormat="1" ht="12"/>
    <row r="337" s="52" customFormat="1" ht="12"/>
    <row r="338" s="52" customFormat="1" ht="12"/>
    <row r="339" s="52" customFormat="1" ht="12"/>
    <row r="340" s="52" customFormat="1" ht="12"/>
    <row r="341" s="52" customFormat="1" ht="12"/>
    <row r="342" s="52" customFormat="1" ht="12"/>
    <row r="343" s="52" customFormat="1" ht="12"/>
    <row r="344" s="52" customFormat="1" ht="12"/>
    <row r="345" s="52" customFormat="1" ht="12"/>
    <row r="346" s="52" customFormat="1" ht="12"/>
    <row r="347" s="52" customFormat="1" ht="12"/>
    <row r="348" s="52" customFormat="1" ht="12"/>
    <row r="349" s="52" customFormat="1" ht="12"/>
    <row r="350" s="52" customFormat="1" ht="12"/>
    <row r="351" s="52" customFormat="1" ht="12"/>
    <row r="352" s="52" customFormat="1" ht="12"/>
    <row r="353" s="52" customFormat="1" ht="12"/>
    <row r="354" s="52" customFormat="1" ht="12"/>
    <row r="355" s="52" customFormat="1" ht="12"/>
    <row r="356" s="52" customFormat="1" ht="12"/>
    <row r="357" s="52" customFormat="1" ht="12"/>
    <row r="358" s="52" customFormat="1" ht="12"/>
    <row r="359" s="52" customFormat="1" ht="12"/>
    <row r="360" s="52" customFormat="1" ht="12"/>
    <row r="361" s="52" customFormat="1" ht="12"/>
    <row r="362" s="52" customFormat="1" ht="12"/>
    <row r="363" s="52" customFormat="1" ht="12"/>
    <row r="364" s="52" customFormat="1" ht="12"/>
    <row r="365" s="52" customFormat="1" ht="12"/>
    <row r="366" s="52" customFormat="1" ht="12"/>
    <row r="367" s="52" customFormat="1" ht="12"/>
    <row r="368" s="52" customFormat="1" ht="12"/>
    <row r="369" s="52" customFormat="1" ht="12"/>
    <row r="370" s="52" customFormat="1" ht="12"/>
    <row r="371" s="52" customFormat="1" ht="12"/>
    <row r="372" s="52" customFormat="1" ht="12"/>
    <row r="373" s="52" customFormat="1" ht="12"/>
    <row r="374" s="52" customFormat="1" ht="12"/>
    <row r="375" s="52" customFormat="1" ht="12"/>
    <row r="376" s="52" customFormat="1" ht="12"/>
    <row r="377" s="52" customFormat="1" ht="12"/>
    <row r="378" s="52" customFormat="1" ht="12"/>
    <row r="379" s="52" customFormat="1" ht="12"/>
    <row r="380" s="52" customFormat="1" ht="12"/>
    <row r="381" s="52" customFormat="1" ht="12"/>
    <row r="382" s="52" customFormat="1" ht="12"/>
    <row r="383" s="52" customFormat="1" ht="12"/>
    <row r="384" s="52" customFormat="1" ht="12"/>
    <row r="385" s="52" customFormat="1" ht="12"/>
    <row r="386" s="52" customFormat="1" ht="12"/>
    <row r="387" s="52" customFormat="1" ht="12"/>
    <row r="388" s="52" customFormat="1" ht="12"/>
    <row r="389" s="52" customFormat="1" ht="12"/>
    <row r="390" s="52" customFormat="1" ht="12"/>
    <row r="391" s="52" customFormat="1" ht="12"/>
    <row r="392" s="52" customFormat="1" ht="12"/>
    <row r="393" s="52" customFormat="1" ht="12"/>
    <row r="394" s="52" customFormat="1" ht="12"/>
    <row r="395" s="52" customFormat="1" ht="12"/>
    <row r="396" s="52" customFormat="1" ht="12"/>
    <row r="397" s="52" customFormat="1" ht="12"/>
    <row r="398" s="52" customFormat="1" ht="12"/>
    <row r="399" s="52" customFormat="1" ht="12"/>
    <row r="400" s="52" customFormat="1" ht="12"/>
    <row r="401" s="52" customFormat="1" ht="12"/>
    <row r="402" s="52" customFormat="1" ht="12"/>
    <row r="403" s="52" customFormat="1" ht="12"/>
    <row r="404" s="52" customFormat="1" ht="12"/>
    <row r="405" s="52" customFormat="1" ht="12"/>
    <row r="406" s="52" customFormat="1" ht="12"/>
    <row r="407" s="52" customFormat="1" ht="12"/>
    <row r="408" s="52" customFormat="1" ht="12"/>
    <row r="409" s="52" customFormat="1" ht="12"/>
    <row r="410" s="52" customFormat="1" ht="12"/>
    <row r="411" s="52" customFormat="1" ht="12"/>
    <row r="412" s="52" customFormat="1" ht="12"/>
    <row r="413" s="52" customFormat="1" ht="12"/>
    <row r="414" s="52" customFormat="1" ht="12"/>
    <row r="415" s="52" customFormat="1" ht="12"/>
    <row r="416" s="52" customFormat="1" ht="12"/>
    <row r="417" s="52" customFormat="1" ht="12"/>
    <row r="418" s="52" customFormat="1" ht="12"/>
    <row r="419" s="52" customFormat="1" ht="12"/>
    <row r="420" s="52" customFormat="1" ht="12"/>
    <row r="421" s="52" customFormat="1" ht="12"/>
    <row r="422" s="52" customFormat="1" ht="12"/>
    <row r="423" s="52" customFormat="1" ht="12"/>
    <row r="424" s="52" customFormat="1" ht="12"/>
    <row r="425" s="52" customFormat="1" ht="12"/>
    <row r="426" s="52" customFormat="1" ht="12"/>
    <row r="427" s="52" customFormat="1" ht="12"/>
    <row r="428" s="52" customFormat="1" ht="12"/>
    <row r="429" s="52" customFormat="1" ht="12"/>
    <row r="430" s="52" customFormat="1" ht="12"/>
    <row r="431" s="52" customFormat="1" ht="12"/>
    <row r="432" s="52" customFormat="1" ht="12"/>
    <row r="433" s="52" customFormat="1" ht="12"/>
    <row r="434" s="52" customFormat="1" ht="12"/>
    <row r="435" s="52" customFormat="1" ht="12"/>
    <row r="436" s="52" customFormat="1" ht="12"/>
    <row r="437" s="52" customFormat="1" ht="12"/>
    <row r="438" s="52" customFormat="1" ht="12"/>
    <row r="439" s="52" customFormat="1" ht="12"/>
    <row r="440" s="52" customFormat="1" ht="12"/>
    <row r="441" s="52" customFormat="1" ht="12"/>
    <row r="442" s="52" customFormat="1" ht="12"/>
    <row r="443" s="52" customFormat="1" ht="12"/>
    <row r="444" s="52" customFormat="1" ht="12"/>
    <row r="445" s="52" customFormat="1" ht="12"/>
    <row r="446" s="52" customFormat="1" ht="12"/>
    <row r="447" s="52" customFormat="1" ht="12"/>
    <row r="448" s="52" customFormat="1" ht="12"/>
    <row r="449" s="52" customFormat="1" ht="12"/>
    <row r="450" s="52" customFormat="1" ht="12"/>
    <row r="451" s="52" customFormat="1" ht="12"/>
    <row r="452" s="52" customFormat="1" ht="12"/>
    <row r="453" s="52" customFormat="1" ht="12"/>
    <row r="454" s="52" customFormat="1" ht="12"/>
    <row r="455" s="52" customFormat="1" ht="12"/>
    <row r="456" s="52" customFormat="1" ht="12"/>
    <row r="457" s="52" customFormat="1" ht="12"/>
    <row r="458" s="52" customFormat="1" ht="12"/>
    <row r="459" s="52" customFormat="1" ht="12"/>
    <row r="460" s="52" customFormat="1" ht="12"/>
    <row r="461" s="52" customFormat="1" ht="12"/>
    <row r="462" s="52" customFormat="1" ht="12"/>
    <row r="463" s="52" customFormat="1" ht="12"/>
    <row r="464" s="52" customFormat="1" ht="12"/>
    <row r="465" s="52" customFormat="1" ht="12"/>
    <row r="466" s="52" customFormat="1" ht="12"/>
    <row r="467" s="52" customFormat="1" ht="12"/>
    <row r="468" s="52" customFormat="1" ht="12"/>
    <row r="469" s="52" customFormat="1" ht="12"/>
    <row r="470" s="52" customFormat="1" ht="12"/>
    <row r="471" s="52" customFormat="1" ht="12"/>
    <row r="472" s="52" customFormat="1" ht="12"/>
    <row r="473" s="52" customFormat="1" ht="12"/>
    <row r="474" s="52" customFormat="1" ht="12"/>
    <row r="475" s="52" customFormat="1" ht="12"/>
    <row r="476" s="52" customFormat="1" ht="12"/>
    <row r="477" s="52" customFormat="1" ht="12"/>
    <row r="478" s="52" customFormat="1" ht="12"/>
    <row r="479" s="52" customFormat="1" ht="12"/>
    <row r="480" s="52" customFormat="1" ht="12"/>
    <row r="481" s="52" customFormat="1" ht="12"/>
    <row r="482" s="52" customFormat="1" ht="12"/>
    <row r="483" s="52" customFormat="1" ht="12"/>
    <row r="484" s="52" customFormat="1" ht="12"/>
    <row r="485" s="52" customFormat="1" ht="12"/>
    <row r="486" s="52" customFormat="1" ht="12"/>
    <row r="487" s="52" customFormat="1" ht="12"/>
    <row r="488" s="52" customFormat="1" ht="12"/>
    <row r="489" s="52" customFormat="1" ht="12"/>
    <row r="490" s="52" customFormat="1" ht="12"/>
    <row r="491" s="52" customFormat="1" ht="12"/>
    <row r="492" s="52" customFormat="1" ht="12"/>
    <row r="493" s="52" customFormat="1" ht="12"/>
    <row r="494" s="52" customFormat="1" ht="12"/>
    <row r="495" s="52" customFormat="1" ht="12"/>
    <row r="496" s="52" customFormat="1" ht="12"/>
    <row r="497" s="52" customFormat="1" ht="12"/>
    <row r="498" s="52" customFormat="1" ht="12"/>
    <row r="499" s="52" customFormat="1" ht="12"/>
    <row r="500" s="52" customFormat="1" ht="12"/>
    <row r="501" s="52" customFormat="1" ht="12"/>
    <row r="502" s="52" customFormat="1" ht="12"/>
    <row r="503" s="52" customFormat="1" ht="12"/>
    <row r="504" s="52" customFormat="1" ht="12"/>
    <row r="505" s="52" customFormat="1" ht="12"/>
    <row r="506" s="52" customFormat="1" ht="12"/>
    <row r="507" s="52" customFormat="1" ht="12"/>
    <row r="508" s="52" customFormat="1" ht="12"/>
    <row r="509" s="52" customFormat="1" ht="12"/>
    <row r="510" s="52" customFormat="1" ht="12"/>
    <row r="511" s="52" customFormat="1" ht="12"/>
    <row r="512" s="52" customFormat="1" ht="12"/>
    <row r="513" s="52" customFormat="1" ht="12"/>
    <row r="514" s="52" customFormat="1" ht="12"/>
    <row r="515" s="52" customFormat="1" ht="12"/>
    <row r="516" s="52" customFormat="1" ht="12"/>
    <row r="517" s="52" customFormat="1" ht="12"/>
    <row r="518" s="52" customFormat="1" ht="12"/>
    <row r="519" s="52" customFormat="1" ht="12"/>
    <row r="520" s="52" customFormat="1" ht="12"/>
    <row r="521" s="52" customFormat="1" ht="12"/>
    <row r="522" s="52" customFormat="1" ht="12"/>
    <row r="523" s="52" customFormat="1" ht="12"/>
    <row r="524" s="52" customFormat="1" ht="12"/>
    <row r="525" s="52" customFormat="1" ht="12"/>
    <row r="526" s="52" customFormat="1" ht="12"/>
    <row r="527" s="52" customFormat="1" ht="12"/>
    <row r="528" s="52" customFormat="1" ht="12"/>
    <row r="529" s="52" customFormat="1" ht="12"/>
    <row r="530" s="52" customFormat="1" ht="12"/>
    <row r="531" s="52" customFormat="1" ht="12"/>
    <row r="532" s="52" customFormat="1" ht="12"/>
    <row r="533" s="52" customFormat="1" ht="12"/>
    <row r="534" s="52" customFormat="1" ht="12"/>
    <row r="535" s="52" customFormat="1" ht="12"/>
    <row r="536" s="52" customFormat="1" ht="12"/>
    <row r="537" s="52" customFormat="1" ht="12"/>
    <row r="538" s="52" customFormat="1" ht="12"/>
    <row r="539" s="52" customFormat="1" ht="12"/>
    <row r="540" s="52" customFormat="1" ht="12"/>
    <row r="541" s="52" customFormat="1" ht="12"/>
    <row r="542" s="52" customFormat="1" ht="12"/>
    <row r="543" s="52" customFormat="1" ht="12"/>
    <row r="544" s="52" customFormat="1" ht="12"/>
    <row r="545" s="52" customFormat="1" ht="12"/>
    <row r="546" s="52" customFormat="1" ht="12"/>
    <row r="547" s="52" customFormat="1" ht="12"/>
    <row r="548" s="52" customFormat="1" ht="12"/>
    <row r="549" s="52" customFormat="1" ht="12"/>
    <row r="550" s="52" customFormat="1" ht="12"/>
    <row r="551" s="52" customFormat="1" ht="12"/>
    <row r="552" s="52" customFormat="1" ht="12"/>
    <row r="553" s="52" customFormat="1" ht="12"/>
    <row r="554" s="52" customFormat="1" ht="12"/>
    <row r="555" s="52" customFormat="1" ht="12"/>
    <row r="556" s="52" customFormat="1" ht="12"/>
    <row r="557" s="52" customFormat="1" ht="12"/>
    <row r="558" s="52" customFormat="1" ht="12"/>
    <row r="559" s="52" customFormat="1" ht="12"/>
    <row r="560" s="52" customFormat="1" ht="12"/>
    <row r="561" s="52" customFormat="1" ht="12"/>
    <row r="562" s="52" customFormat="1" ht="12"/>
    <row r="563" s="52" customFormat="1" ht="12"/>
    <row r="564" s="52" customFormat="1" ht="12"/>
    <row r="565" s="52" customFormat="1" ht="12"/>
    <row r="566" s="52" customFormat="1" ht="12"/>
    <row r="567" s="52" customFormat="1" ht="12"/>
    <row r="568" s="52" customFormat="1" ht="12"/>
    <row r="569" s="52" customFormat="1" ht="12"/>
    <row r="570" s="52" customFormat="1" ht="12"/>
    <row r="571" s="52" customFormat="1" ht="12"/>
    <row r="572" s="52" customFormat="1" ht="12"/>
    <row r="573" s="52" customFormat="1" ht="12"/>
    <row r="574" s="52" customFormat="1" ht="12"/>
    <row r="575" s="52" customFormat="1" ht="12"/>
    <row r="576" s="52" customFormat="1" ht="12"/>
    <row r="577" s="52" customFormat="1" ht="12"/>
    <row r="578" s="52" customFormat="1" ht="12"/>
    <row r="579" s="52" customFormat="1" ht="12"/>
    <row r="580" s="52" customFormat="1" ht="12"/>
    <row r="581" s="52" customFormat="1" ht="12"/>
    <row r="582" s="52" customFormat="1" ht="12"/>
    <row r="583" s="52" customFormat="1" ht="12"/>
    <row r="584" s="52" customFormat="1" ht="12"/>
    <row r="585" s="52" customFormat="1" ht="12"/>
    <row r="586" s="52" customFormat="1" ht="12"/>
    <row r="587" s="52" customFormat="1" ht="12"/>
    <row r="588" s="52" customFormat="1" ht="12"/>
    <row r="589" s="52" customFormat="1" ht="12"/>
    <row r="590" s="52" customFormat="1" ht="12"/>
    <row r="591" s="52" customFormat="1" ht="12"/>
    <row r="592" s="52" customFormat="1" ht="12"/>
    <row r="593" s="52" customFormat="1" ht="12"/>
    <row r="594" s="52" customFormat="1" ht="12"/>
    <row r="595" s="52" customFormat="1" ht="12"/>
    <row r="596" s="52" customFormat="1" ht="12"/>
    <row r="597" s="52" customFormat="1" ht="12"/>
    <row r="598" s="52" customFormat="1" ht="12"/>
    <row r="599" s="52" customFormat="1" ht="12"/>
    <row r="600" s="52" customFormat="1" ht="12"/>
    <row r="601" s="52" customFormat="1" ht="12"/>
    <row r="602" s="52" customFormat="1" ht="12"/>
    <row r="603" s="52" customFormat="1" ht="12"/>
    <row r="604" s="52" customFormat="1" ht="12"/>
    <row r="605" s="52" customFormat="1" ht="12"/>
    <row r="606" s="52" customFormat="1" ht="12"/>
    <row r="607" s="52" customFormat="1" ht="12"/>
    <row r="608" s="52" customFormat="1" ht="12"/>
    <row r="609" s="52" customFormat="1" ht="12"/>
    <row r="610" s="52" customFormat="1" ht="12"/>
    <row r="611" s="52" customFormat="1" ht="12"/>
    <row r="612" s="52" customFormat="1" ht="12"/>
    <row r="613" s="52" customFormat="1" ht="12"/>
    <row r="614" s="52" customFormat="1" ht="12"/>
    <row r="615" s="52" customFormat="1" ht="12"/>
    <row r="616" s="52" customFormat="1" ht="12"/>
    <row r="617" s="52" customFormat="1" ht="12"/>
    <row r="618" s="52" customFormat="1" ht="12"/>
    <row r="619" s="52" customFormat="1" ht="12"/>
    <row r="620" s="52" customFormat="1" ht="12"/>
    <row r="621" s="52" customFormat="1" ht="12"/>
    <row r="622" s="52" customFormat="1" ht="12"/>
    <row r="623" s="52" customFormat="1" ht="12"/>
    <row r="624" s="52" customFormat="1" ht="12"/>
    <row r="625" s="52" customFormat="1" ht="12"/>
    <row r="626" s="52" customFormat="1" ht="12"/>
    <row r="627" s="52" customFormat="1" ht="12"/>
    <row r="628" s="52" customFormat="1" ht="12"/>
    <row r="629" s="52" customFormat="1" ht="12"/>
    <row r="630" s="52" customFormat="1" ht="12"/>
    <row r="631" s="52" customFormat="1" ht="12"/>
    <row r="632" s="52" customFormat="1" ht="12"/>
    <row r="633" s="52" customFormat="1" ht="12"/>
    <row r="634" s="52" customFormat="1" ht="12"/>
    <row r="635" s="52" customFormat="1" ht="12"/>
    <row r="636" s="52" customFormat="1" ht="12"/>
    <row r="637" s="52" customFormat="1" ht="12"/>
    <row r="638" s="52" customFormat="1" ht="12"/>
    <row r="639" s="52" customFormat="1" ht="12"/>
    <row r="640" s="52" customFormat="1" ht="12"/>
    <row r="641" s="52" customFormat="1" ht="12"/>
    <row r="642" s="52" customFormat="1" ht="12"/>
    <row r="643" s="52" customFormat="1" ht="12"/>
    <row r="644" s="52" customFormat="1" ht="12"/>
    <row r="645" s="52" customFormat="1" ht="12"/>
    <row r="646" s="52" customFormat="1" ht="12"/>
    <row r="647" s="52" customFormat="1" ht="12"/>
    <row r="648" s="52" customFormat="1" ht="12"/>
    <row r="649" s="52" customFormat="1" ht="12"/>
    <row r="650" s="52" customFormat="1" ht="12"/>
    <row r="651" s="52" customFormat="1" ht="12"/>
    <row r="652" s="52" customFormat="1" ht="12"/>
    <row r="653" s="52" customFormat="1" ht="12"/>
    <row r="654" s="52" customFormat="1" ht="12"/>
    <row r="655" s="52" customFormat="1" ht="12"/>
    <row r="656" s="52" customFormat="1" ht="12"/>
    <row r="657" s="52" customFormat="1" ht="12"/>
    <row r="658" s="52" customFormat="1" ht="12"/>
    <row r="659" s="52" customFormat="1" ht="12"/>
    <row r="660" s="52" customFormat="1" ht="12"/>
    <row r="661" s="52" customFormat="1" ht="12"/>
    <row r="662" s="52" customFormat="1" ht="12"/>
    <row r="663" s="52" customFormat="1" ht="12"/>
    <row r="664" s="52" customFormat="1" ht="12"/>
    <row r="665" s="52" customFormat="1" ht="12"/>
    <row r="666" s="52" customFormat="1" ht="12"/>
    <row r="667" s="52" customFormat="1" ht="12"/>
    <row r="668" s="52" customFormat="1" ht="12"/>
    <row r="669" s="52" customFormat="1" ht="12"/>
    <row r="670" s="52" customFormat="1" ht="12"/>
    <row r="671" s="52" customFormat="1" ht="12"/>
    <row r="672" s="52" customFormat="1" ht="12"/>
    <row r="673" s="52" customFormat="1" ht="12"/>
    <row r="674" s="52" customFormat="1" ht="12"/>
    <row r="675" s="52" customFormat="1" ht="12"/>
    <row r="676" s="52" customFormat="1" ht="12"/>
    <row r="677" s="52" customFormat="1" ht="12"/>
    <row r="678" s="52" customFormat="1" ht="12"/>
    <row r="679" s="52" customFormat="1" ht="12"/>
    <row r="680" s="52" customFormat="1" ht="12"/>
    <row r="681" s="52" customFormat="1" ht="12"/>
    <row r="682" s="52" customFormat="1" ht="12"/>
    <row r="683" s="52" customFormat="1" ht="12"/>
    <row r="684" s="52" customFormat="1" ht="12"/>
    <row r="685" s="52" customFormat="1" ht="12"/>
    <row r="686" s="52" customFormat="1" ht="12"/>
    <row r="687" s="52" customFormat="1" ht="12"/>
    <row r="688" s="52" customFormat="1" ht="12"/>
    <row r="689" s="52" customFormat="1" ht="12"/>
    <row r="690" s="52" customFormat="1" ht="12"/>
    <row r="691" s="52" customFormat="1" ht="12"/>
    <row r="692" s="52" customFormat="1" ht="12"/>
    <row r="693" s="52" customFormat="1" ht="12"/>
    <row r="694" s="52" customFormat="1" ht="12"/>
    <row r="695" s="52" customFormat="1" ht="12"/>
    <row r="696" s="52" customFormat="1" ht="12"/>
    <row r="697" s="52" customFormat="1" ht="12"/>
    <row r="698" s="52" customFormat="1" ht="12"/>
    <row r="699" s="52" customFormat="1" ht="12"/>
    <row r="700" s="52" customFormat="1" ht="12"/>
    <row r="701" s="52" customFormat="1" ht="12"/>
    <row r="702" s="52" customFormat="1" ht="12"/>
    <row r="703" s="52" customFormat="1" ht="12"/>
    <row r="704" s="52" customFormat="1" ht="12"/>
    <row r="705" s="52" customFormat="1" ht="12"/>
    <row r="706" s="52" customFormat="1" ht="12"/>
    <row r="707" s="52" customFormat="1" ht="12"/>
    <row r="708" s="52" customFormat="1" ht="12"/>
    <row r="709" s="52" customFormat="1" ht="12"/>
    <row r="710" s="52" customFormat="1" ht="12"/>
    <row r="711" s="52" customFormat="1" ht="12"/>
    <row r="712" s="52" customFormat="1" ht="12"/>
    <row r="713" s="52" customFormat="1" ht="12"/>
    <row r="714" s="52" customFormat="1" ht="12"/>
    <row r="715" s="52" customFormat="1" ht="12"/>
    <row r="716" s="52" customFormat="1" ht="12"/>
    <row r="717" s="52" customFormat="1" ht="12"/>
    <row r="718" s="52" customFormat="1" ht="12"/>
    <row r="719" s="52" customFormat="1" ht="12"/>
    <row r="720" s="52" customFormat="1" ht="12"/>
    <row r="721" s="52" customFormat="1" ht="12"/>
    <row r="722" s="52" customFormat="1" ht="12"/>
    <row r="723" s="52" customFormat="1" ht="12"/>
    <row r="724" s="52" customFormat="1" ht="12"/>
    <row r="725" s="52" customFormat="1" ht="12"/>
    <row r="726" s="52" customFormat="1" ht="12"/>
    <row r="727" s="52" customFormat="1" ht="12"/>
    <row r="728" s="52" customFormat="1" ht="12"/>
    <row r="729" s="52" customFormat="1" ht="12"/>
    <row r="730" s="52" customFormat="1" ht="12"/>
    <row r="731" s="52" customFormat="1" ht="12"/>
    <row r="732" s="52" customFormat="1" ht="12"/>
    <row r="733" s="52" customFormat="1" ht="12"/>
    <row r="734" s="52" customFormat="1" ht="12"/>
    <row r="735" s="52" customFormat="1" ht="12"/>
    <row r="736" s="52" customFormat="1" ht="12"/>
    <row r="737" s="52" customFormat="1" ht="12"/>
    <row r="738" s="52" customFormat="1" ht="12"/>
    <row r="739" s="52" customFormat="1" ht="12"/>
    <row r="740" s="52" customFormat="1" ht="12"/>
    <row r="741" s="52" customFormat="1" ht="12"/>
    <row r="742" s="52" customFormat="1" ht="12"/>
    <row r="743" s="52" customFormat="1" ht="12"/>
    <row r="744" s="52" customFormat="1" ht="12"/>
    <row r="745" s="52" customFormat="1" ht="12"/>
    <row r="746" s="52" customFormat="1" ht="12"/>
    <row r="747" s="52" customFormat="1" ht="12"/>
    <row r="748" s="52" customFormat="1" ht="12"/>
    <row r="749" s="52" customFormat="1" ht="12"/>
    <row r="750" s="52" customFormat="1" ht="12"/>
    <row r="751" s="52" customFormat="1" ht="12"/>
    <row r="752" s="52" customFormat="1" ht="12"/>
    <row r="753" s="52" customFormat="1" ht="12"/>
    <row r="754" s="52" customFormat="1" ht="12"/>
    <row r="755" s="52" customFormat="1" ht="12"/>
    <row r="756" s="52" customFormat="1" ht="12"/>
    <row r="757" s="52" customFormat="1" ht="12"/>
    <row r="758" s="52" customFormat="1" ht="12"/>
    <row r="759" s="52" customFormat="1" ht="12"/>
    <row r="760" s="52" customFormat="1" ht="12"/>
    <row r="761" s="52" customFormat="1" ht="12"/>
    <row r="762" s="52" customFormat="1" ht="12"/>
    <row r="763" s="52" customFormat="1" ht="12"/>
    <row r="764" s="52" customFormat="1" ht="12"/>
    <row r="765" s="52" customFormat="1" ht="12"/>
    <row r="766" s="52" customFormat="1" ht="12"/>
    <row r="767" s="52" customFormat="1" ht="12"/>
    <row r="768" s="52" customFormat="1" ht="12"/>
    <row r="769" s="52" customFormat="1" ht="12"/>
    <row r="770" s="52" customFormat="1" ht="12"/>
    <row r="771" s="52" customFormat="1" ht="12"/>
    <row r="772" s="52" customFormat="1" ht="12"/>
    <row r="773" s="52" customFormat="1" ht="12"/>
    <row r="774" s="52" customFormat="1" ht="12"/>
    <row r="775" s="52" customFormat="1" ht="12"/>
    <row r="776" s="52" customFormat="1" ht="12"/>
    <row r="777" s="52" customFormat="1" ht="12"/>
    <row r="778" s="52" customFormat="1" ht="12"/>
    <row r="779" s="52" customFormat="1" ht="12"/>
    <row r="780" s="52" customFormat="1" ht="12"/>
    <row r="781" s="52" customFormat="1" ht="12"/>
    <row r="782" s="52" customFormat="1" ht="12"/>
    <row r="783" s="52" customFormat="1" ht="12"/>
    <row r="784" s="52" customFormat="1" ht="12"/>
    <row r="785" s="52" customFormat="1" ht="12"/>
    <row r="786" s="52" customFormat="1" ht="12"/>
    <row r="787" s="52" customFormat="1" ht="12"/>
    <row r="788" s="52" customFormat="1" ht="12"/>
    <row r="789" s="52" customFormat="1" ht="12"/>
    <row r="790" s="52" customFormat="1" ht="12"/>
    <row r="791" s="52" customFormat="1" ht="12"/>
    <row r="792" s="52" customFormat="1" ht="12"/>
    <row r="793" s="52" customFormat="1" ht="12"/>
    <row r="794" s="52" customFormat="1" ht="12"/>
    <row r="795" s="52" customFormat="1" ht="12"/>
    <row r="796" s="52" customFormat="1" ht="12"/>
    <row r="797" s="52" customFormat="1" ht="12"/>
    <row r="798" s="52" customFormat="1" ht="12"/>
    <row r="799" s="52" customFormat="1" ht="12"/>
    <row r="800" s="52" customFormat="1" ht="12"/>
    <row r="801" s="52" customFormat="1" ht="12"/>
    <row r="802" s="52" customFormat="1" ht="12"/>
    <row r="803" s="52" customFormat="1" ht="12"/>
    <row r="804" s="52" customFormat="1" ht="12"/>
    <row r="805" s="52" customFormat="1" ht="12"/>
    <row r="806" s="52" customFormat="1" ht="12"/>
    <row r="807" s="52" customFormat="1" ht="12"/>
    <row r="808" s="52" customFormat="1" ht="12"/>
    <row r="809" s="52" customFormat="1" ht="12"/>
    <row r="810" s="52" customFormat="1" ht="12"/>
    <row r="811" s="52" customFormat="1" ht="12"/>
    <row r="812" s="52" customFormat="1" ht="12"/>
    <row r="813" s="52" customFormat="1" ht="12"/>
    <row r="814" s="52" customFormat="1" ht="12"/>
    <row r="815" s="52" customFormat="1" ht="12"/>
    <row r="816" s="52" customFormat="1" ht="12"/>
    <row r="817" s="52" customFormat="1" ht="12"/>
    <row r="818" s="52" customFormat="1" ht="12"/>
    <row r="819" s="52" customFormat="1" ht="12"/>
    <row r="820" s="52" customFormat="1" ht="12"/>
    <row r="821" s="52" customFormat="1" ht="12"/>
    <row r="822" s="52" customFormat="1" ht="12"/>
    <row r="823" s="52" customFormat="1" ht="12"/>
    <row r="824" s="52" customFormat="1" ht="12"/>
    <row r="825" s="52" customFormat="1" ht="12"/>
    <row r="826" s="52" customFormat="1" ht="12"/>
    <row r="827" s="52" customFormat="1" ht="12"/>
    <row r="828" s="52" customFormat="1" ht="12"/>
    <row r="829" s="52" customFormat="1" ht="12"/>
    <row r="830" s="52" customFormat="1" ht="12"/>
    <row r="831" s="52" customFormat="1" ht="12"/>
    <row r="832" s="52" customFormat="1" ht="12"/>
    <row r="833" s="52" customFormat="1" ht="12"/>
    <row r="834" s="52" customFormat="1" ht="12"/>
    <row r="835" s="52" customFormat="1" ht="12"/>
    <row r="836" s="52" customFormat="1" ht="12"/>
    <row r="837" s="52" customFormat="1" ht="12"/>
    <row r="838" s="52" customFormat="1" ht="12"/>
    <row r="839" s="52" customFormat="1" ht="12"/>
    <row r="840" s="52" customFormat="1" ht="12"/>
    <row r="841" s="52" customFormat="1" ht="12"/>
    <row r="842" s="52" customFormat="1" ht="12"/>
    <row r="843" s="52" customFormat="1" ht="12"/>
    <row r="844" s="52" customFormat="1" ht="12"/>
    <row r="845" s="52" customFormat="1" ht="12"/>
    <row r="846" s="52" customFormat="1" ht="12"/>
    <row r="847" s="52" customFormat="1" ht="12"/>
    <row r="848" s="52" customFormat="1" ht="12"/>
    <row r="849" s="52" customFormat="1" ht="12"/>
    <row r="850" s="52" customFormat="1" ht="12"/>
    <row r="851" s="52" customFormat="1" ht="12"/>
    <row r="852" s="52" customFormat="1" ht="12"/>
    <row r="853" s="52" customFormat="1" ht="12"/>
    <row r="854" s="52" customFormat="1" ht="12"/>
    <row r="855" s="52" customFormat="1" ht="12"/>
    <row r="856" s="52" customFormat="1" ht="12"/>
    <row r="857" s="52" customFormat="1" ht="12"/>
    <row r="858" s="52" customFormat="1" ht="12"/>
    <row r="859" s="52" customFormat="1" ht="12"/>
    <row r="860" s="52" customFormat="1" ht="12"/>
    <row r="861" s="52" customFormat="1" ht="12"/>
    <row r="862" s="52" customFormat="1" ht="12"/>
    <row r="863" s="52" customFormat="1" ht="12"/>
    <row r="864" s="52" customFormat="1" ht="12"/>
    <row r="865" s="52" customFormat="1" ht="12"/>
    <row r="866" s="52" customFormat="1" ht="12"/>
    <row r="867" s="52" customFormat="1" ht="12"/>
    <row r="868" s="52" customFormat="1" ht="12"/>
    <row r="869" s="52" customFormat="1" ht="12"/>
    <row r="870" s="52" customFormat="1" ht="12"/>
    <row r="871" s="52" customFormat="1" ht="12"/>
    <row r="872" s="52" customFormat="1" ht="12"/>
    <row r="873" s="52" customFormat="1" ht="12"/>
    <row r="874" s="52" customFormat="1" ht="12"/>
    <row r="875" s="52" customFormat="1" ht="12"/>
    <row r="876" s="52" customFormat="1" ht="12"/>
    <row r="877" s="52" customFormat="1" ht="12"/>
    <row r="878" s="52" customFormat="1" ht="12"/>
    <row r="879" s="52" customFormat="1" ht="12"/>
    <row r="880" s="52" customFormat="1" ht="12"/>
    <row r="881" s="52" customFormat="1" ht="12"/>
    <row r="882" s="52" customFormat="1" ht="12"/>
    <row r="883" s="52" customFormat="1" ht="12"/>
    <row r="884" s="52" customFormat="1" ht="12"/>
    <row r="885" s="52" customFormat="1" ht="12"/>
    <row r="886" s="52" customFormat="1" ht="12"/>
    <row r="887" s="52" customFormat="1" ht="12"/>
    <row r="888" s="52" customFormat="1" ht="12"/>
    <row r="889" s="52" customFormat="1" ht="12"/>
    <row r="890" s="52" customFormat="1" ht="12"/>
    <row r="891" s="52" customFormat="1" ht="12"/>
    <row r="892" s="52" customFormat="1" ht="12"/>
    <row r="893" s="52" customFormat="1" ht="12"/>
    <row r="894" s="52" customFormat="1" ht="12"/>
    <row r="895" s="52" customFormat="1" ht="12"/>
    <row r="896" s="52" customFormat="1" ht="12"/>
    <row r="897" s="52" customFormat="1" ht="12"/>
    <row r="898" s="52" customFormat="1" ht="12"/>
    <row r="899" s="52" customFormat="1" ht="12"/>
    <row r="900" s="52" customFormat="1" ht="12"/>
    <row r="901" s="52" customFormat="1" ht="12"/>
    <row r="902" s="52" customFormat="1" ht="12"/>
    <row r="903" s="52" customFormat="1" ht="12"/>
    <row r="904" s="52" customFormat="1" ht="12"/>
    <row r="905" s="52" customFormat="1" ht="12"/>
    <row r="906" s="52" customFormat="1" ht="12"/>
    <row r="907" s="52" customFormat="1" ht="12"/>
    <row r="908" s="52" customFormat="1" ht="12"/>
    <row r="909" s="52" customFormat="1" ht="12"/>
    <row r="910" s="52" customFormat="1" ht="12"/>
    <row r="911" s="52" customFormat="1" ht="12"/>
    <row r="912" s="52" customFormat="1" ht="12"/>
    <row r="913" s="52" customFormat="1" ht="12"/>
    <row r="914" s="52" customFormat="1" ht="12"/>
    <row r="915" s="52" customFormat="1" ht="12"/>
    <row r="916" s="52" customFormat="1" ht="12"/>
    <row r="917" s="52" customFormat="1" ht="12"/>
    <row r="918" s="52" customFormat="1" ht="12"/>
    <row r="919" s="52" customFormat="1" ht="12"/>
    <row r="920" s="52" customFormat="1" ht="12"/>
    <row r="921" s="52" customFormat="1" ht="12"/>
    <row r="922" s="52" customFormat="1" ht="12"/>
    <row r="923" s="52" customFormat="1" ht="12"/>
    <row r="924" s="52" customFormat="1" ht="12"/>
    <row r="925" s="52" customFormat="1" ht="12"/>
    <row r="926" s="52" customFormat="1" ht="12"/>
    <row r="927" s="52" customFormat="1" ht="12"/>
    <row r="928" s="52" customFormat="1" ht="12"/>
    <row r="929" s="52" customFormat="1" ht="12"/>
    <row r="930" s="52" customFormat="1" ht="12"/>
    <row r="931" s="52" customFormat="1" ht="12"/>
    <row r="932" s="52" customFormat="1" ht="12"/>
    <row r="933" s="52" customFormat="1" ht="12"/>
    <row r="934" s="52" customFormat="1" ht="12"/>
    <row r="935" s="52" customFormat="1" ht="12"/>
    <row r="936" s="52" customFormat="1" ht="12"/>
    <row r="937" s="52" customFormat="1" ht="12"/>
    <row r="938" s="52" customFormat="1" ht="12"/>
    <row r="939" s="52" customFormat="1" ht="12"/>
    <row r="940" s="52" customFormat="1" ht="12"/>
    <row r="941" s="52" customFormat="1" ht="12"/>
    <row r="942" s="52" customFormat="1" ht="12"/>
    <row r="943" s="52" customFormat="1" ht="12"/>
    <row r="944" s="52" customFormat="1" ht="12"/>
    <row r="945" s="52" customFormat="1" ht="12"/>
    <row r="946" s="52" customFormat="1" ht="12"/>
    <row r="947" s="52" customFormat="1" ht="12"/>
    <row r="948" s="52" customFormat="1" ht="12"/>
    <row r="949" s="52" customFormat="1" ht="12"/>
    <row r="950" s="52" customFormat="1" ht="12"/>
    <row r="951" s="52" customFormat="1" ht="12"/>
    <row r="952" s="52" customFormat="1" ht="12"/>
    <row r="953" s="52" customFormat="1" ht="12"/>
    <row r="954" s="52" customFormat="1" ht="12"/>
    <row r="955" s="52" customFormat="1" ht="12"/>
    <row r="956" s="52" customFormat="1" ht="12"/>
    <row r="957" s="52" customFormat="1" ht="12"/>
    <row r="958" s="52" customFormat="1" ht="12"/>
    <row r="959" s="52" customFormat="1" ht="12"/>
    <row r="960" s="52" customFormat="1" ht="12"/>
    <row r="961" s="52" customFormat="1" ht="12"/>
    <row r="962" s="52" customFormat="1" ht="12"/>
    <row r="963" s="52" customFormat="1" ht="12"/>
    <row r="964" s="52" customFormat="1" ht="12"/>
    <row r="965" s="52" customFormat="1" ht="12"/>
    <row r="966" s="52" customFormat="1" ht="12"/>
    <row r="967" s="52" customFormat="1" ht="12"/>
    <row r="968" s="52" customFormat="1" ht="12"/>
    <row r="969" s="52" customFormat="1" ht="12"/>
    <row r="970" s="52" customFormat="1" ht="12"/>
    <row r="971" s="52" customFormat="1" ht="12"/>
    <row r="972" s="52" customFormat="1" ht="12"/>
    <row r="973" s="52" customFormat="1" ht="12"/>
    <row r="974" s="52" customFormat="1" ht="12"/>
    <row r="975" s="52" customFormat="1" ht="12"/>
    <row r="976" s="52" customFormat="1" ht="12"/>
    <row r="977" s="52" customFormat="1" ht="12"/>
    <row r="978" s="52" customFormat="1" ht="12"/>
    <row r="979" s="52" customFormat="1" ht="12"/>
    <row r="980" s="52" customFormat="1" ht="12"/>
    <row r="981" s="52" customFormat="1" ht="12"/>
    <row r="982" s="52" customFormat="1" ht="12"/>
    <row r="983" s="52" customFormat="1" ht="12"/>
    <row r="984" s="52" customFormat="1" ht="12"/>
    <row r="985" s="52" customFormat="1" ht="12"/>
    <row r="986" s="52" customFormat="1" ht="12"/>
    <row r="987" s="52" customFormat="1" ht="12"/>
    <row r="988" s="52" customFormat="1" ht="12"/>
    <row r="989" s="52" customFormat="1" ht="12"/>
    <row r="990" s="52" customFormat="1" ht="12"/>
    <row r="991" s="52" customFormat="1" ht="12"/>
  </sheetData>
  <mergeCells count="18">
    <mergeCell ref="A2:N2"/>
    <mergeCell ref="A4:J4"/>
    <mergeCell ref="K6:N6"/>
    <mergeCell ref="A6:A9"/>
    <mergeCell ref="B6:B9"/>
    <mergeCell ref="C7:C9"/>
    <mergeCell ref="G6:J6"/>
    <mergeCell ref="N7:N9"/>
    <mergeCell ref="J7:J9"/>
    <mergeCell ref="C6:F6"/>
    <mergeCell ref="F7:F9"/>
    <mergeCell ref="H7:H9"/>
    <mergeCell ref="G7:G9"/>
    <mergeCell ref="H105:N105"/>
    <mergeCell ref="D105:F105"/>
    <mergeCell ref="K7:K9"/>
    <mergeCell ref="D7:D9"/>
    <mergeCell ref="L7:L9"/>
  </mergeCells>
  <printOptions/>
  <pageMargins left="0.36" right="0.29" top="0.18" bottom="0.15" header="0.16" footer="0.19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2">
      <selection activeCell="F33" sqref="F33"/>
    </sheetView>
  </sheetViews>
  <sheetFormatPr defaultColWidth="9.140625" defaultRowHeight="12"/>
  <cols>
    <col min="1" max="1" width="35.421875" style="4" customWidth="1"/>
    <col min="2" max="2" width="13.140625" style="4" customWidth="1"/>
    <col min="3" max="3" width="13.140625" style="4" hidden="1" customWidth="1"/>
    <col min="4" max="6" width="13.140625" style="4" customWidth="1"/>
    <col min="7" max="7" width="13.140625" style="4" hidden="1" customWidth="1"/>
    <col min="8" max="10" width="13.140625" style="4" customWidth="1"/>
    <col min="11" max="11" width="13.140625" style="4" hidden="1" customWidth="1"/>
    <col min="12" max="14" width="13.140625" style="4" customWidth="1"/>
    <col min="15" max="15" width="13.140625" style="4" hidden="1" customWidth="1"/>
    <col min="16" max="17" width="13.140625" style="4" customWidth="1"/>
    <col min="18" max="18" width="9.28125" style="4" customWidth="1"/>
    <col min="19" max="19" width="17.140625" style="4" customWidth="1"/>
    <col min="20" max="16384" width="9.28125" style="4" customWidth="1"/>
  </cols>
  <sheetData>
    <row r="2" ht="15">
      <c r="P2" s="43" t="s">
        <v>312</v>
      </c>
    </row>
    <row r="3" spans="1:17" s="1" customFormat="1" ht="14.25">
      <c r="A3" s="419" t="s">
        <v>311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</row>
    <row r="4" spans="7:17" ht="15">
      <c r="G4" s="10"/>
      <c r="H4" s="10"/>
      <c r="I4" s="10"/>
      <c r="J4" s="10"/>
      <c r="N4" s="12"/>
      <c r="O4" s="43" t="s">
        <v>312</v>
      </c>
      <c r="P4" s="43"/>
      <c r="Q4" s="43"/>
    </row>
    <row r="5" spans="7:10" ht="15">
      <c r="G5" s="10"/>
      <c r="H5" s="10"/>
      <c r="I5" s="10"/>
      <c r="J5" s="10"/>
    </row>
    <row r="6" spans="7:10" ht="15">
      <c r="G6" s="10"/>
      <c r="H6" s="10"/>
      <c r="I6" s="10"/>
      <c r="J6" s="10"/>
    </row>
    <row r="7" spans="1:17" s="1" customFormat="1" ht="12.75">
      <c r="A7" s="420" t="s">
        <v>549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</row>
    <row r="8" spans="1:14" s="1" customFormat="1" ht="12.75">
      <c r="A8" s="420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</row>
    <row r="9" spans="15:17" ht="15">
      <c r="O9" s="12"/>
      <c r="P9" s="12"/>
      <c r="Q9" s="12"/>
    </row>
    <row r="10" spans="1:18" ht="15">
      <c r="A10" s="44"/>
      <c r="B10" s="426" t="s">
        <v>151</v>
      </c>
      <c r="C10" s="426"/>
      <c r="D10" s="426"/>
      <c r="E10" s="426"/>
      <c r="F10" s="426" t="s">
        <v>82</v>
      </c>
      <c r="G10" s="426"/>
      <c r="H10" s="426"/>
      <c r="I10" s="426"/>
      <c r="J10" s="426" t="s">
        <v>408</v>
      </c>
      <c r="K10" s="426"/>
      <c r="L10" s="426"/>
      <c r="M10" s="426"/>
      <c r="N10" s="426" t="s">
        <v>83</v>
      </c>
      <c r="O10" s="426"/>
      <c r="P10" s="426"/>
      <c r="Q10" s="426"/>
      <c r="R10" s="1"/>
    </row>
    <row r="11" spans="1:17" ht="35.25" customHeight="1">
      <c r="A11" s="45" t="s">
        <v>271</v>
      </c>
      <c r="B11" s="49" t="s">
        <v>547</v>
      </c>
      <c r="C11" s="48" t="s">
        <v>372</v>
      </c>
      <c r="D11" s="49" t="s">
        <v>528</v>
      </c>
      <c r="E11" s="49" t="s">
        <v>548</v>
      </c>
      <c r="F11" s="49" t="s">
        <v>547</v>
      </c>
      <c r="G11" s="48" t="s">
        <v>372</v>
      </c>
      <c r="H11" s="49" t="s">
        <v>528</v>
      </c>
      <c r="I11" s="49" t="s">
        <v>548</v>
      </c>
      <c r="J11" s="49" t="s">
        <v>547</v>
      </c>
      <c r="K11" s="48" t="s">
        <v>372</v>
      </c>
      <c r="L11" s="49" t="s">
        <v>528</v>
      </c>
      <c r="M11" s="49" t="s">
        <v>548</v>
      </c>
      <c r="N11" s="49" t="s">
        <v>547</v>
      </c>
      <c r="O11" s="48" t="s">
        <v>372</v>
      </c>
      <c r="P11" s="49" t="s">
        <v>528</v>
      </c>
      <c r="Q11" s="49" t="s">
        <v>548</v>
      </c>
    </row>
    <row r="12" spans="1:17" ht="14.25" customHeight="1">
      <c r="A12" s="46" t="s">
        <v>273</v>
      </c>
      <c r="B12" s="13">
        <f aca="true" t="shared" si="0" ref="B12:B20">F12+J12+N12</f>
        <v>2587721</v>
      </c>
      <c r="C12" s="13">
        <f aca="true" t="shared" si="1" ref="C12:C20">G12+K12+O12</f>
        <v>0</v>
      </c>
      <c r="D12" s="13">
        <f aca="true" t="shared" si="2" ref="D12:E21">H12+L12+P12</f>
        <v>2768878</v>
      </c>
      <c r="E12" s="13">
        <f t="shared" si="2"/>
        <v>2633807</v>
      </c>
      <c r="F12" s="3">
        <v>882083</v>
      </c>
      <c r="G12" s="13"/>
      <c r="H12" s="13">
        <v>827232</v>
      </c>
      <c r="I12" s="13">
        <v>821095</v>
      </c>
      <c r="J12" s="3">
        <v>471890</v>
      </c>
      <c r="K12" s="13"/>
      <c r="L12" s="13">
        <v>612631</v>
      </c>
      <c r="M12" s="13">
        <v>632047</v>
      </c>
      <c r="N12" s="3">
        <v>1233748</v>
      </c>
      <c r="O12" s="13"/>
      <c r="P12" s="13">
        <v>1329015</v>
      </c>
      <c r="Q12" s="13">
        <v>1180665</v>
      </c>
    </row>
    <row r="13" spans="1:17" ht="15" customHeight="1">
      <c r="A13" s="13" t="s">
        <v>274</v>
      </c>
      <c r="B13" s="13">
        <f t="shared" si="0"/>
        <v>673098</v>
      </c>
      <c r="C13" s="13">
        <f t="shared" si="1"/>
        <v>0</v>
      </c>
      <c r="D13" s="13">
        <f t="shared" si="2"/>
        <v>1212153</v>
      </c>
      <c r="E13" s="13">
        <f t="shared" si="2"/>
        <v>731450</v>
      </c>
      <c r="F13" s="3">
        <v>49566</v>
      </c>
      <c r="G13" s="13"/>
      <c r="H13" s="13">
        <v>746421</v>
      </c>
      <c r="I13" s="13">
        <v>328020</v>
      </c>
      <c r="J13" s="3">
        <v>271721</v>
      </c>
      <c r="K13" s="13"/>
      <c r="L13" s="13">
        <v>274152</v>
      </c>
      <c r="M13" s="13">
        <v>269550</v>
      </c>
      <c r="N13" s="3">
        <v>351811</v>
      </c>
      <c r="O13" s="13"/>
      <c r="P13" s="13">
        <v>191580</v>
      </c>
      <c r="Q13" s="13">
        <v>133880</v>
      </c>
    </row>
    <row r="14" spans="1:17" ht="15" customHeight="1">
      <c r="A14" s="13" t="s">
        <v>275</v>
      </c>
      <c r="B14" s="13">
        <f t="shared" si="0"/>
        <v>6333214</v>
      </c>
      <c r="C14" s="13">
        <f t="shared" si="1"/>
        <v>0</v>
      </c>
      <c r="D14" s="13">
        <f t="shared" si="2"/>
        <v>7186399</v>
      </c>
      <c r="E14" s="13">
        <f t="shared" si="2"/>
        <v>6885374</v>
      </c>
      <c r="F14" s="3">
        <v>4570437</v>
      </c>
      <c r="G14" s="13"/>
      <c r="H14" s="13">
        <v>5526817</v>
      </c>
      <c r="I14" s="13">
        <v>5285132</v>
      </c>
      <c r="J14" s="3">
        <v>535630</v>
      </c>
      <c r="K14" s="13"/>
      <c r="L14" s="13">
        <v>187203</v>
      </c>
      <c r="M14" s="13">
        <v>175605</v>
      </c>
      <c r="N14" s="3">
        <v>1227147</v>
      </c>
      <c r="O14" s="13"/>
      <c r="P14" s="13">
        <v>1472379</v>
      </c>
      <c r="Q14" s="13">
        <v>1424637</v>
      </c>
    </row>
    <row r="15" spans="1:17" ht="15" customHeight="1">
      <c r="A15" s="13" t="s">
        <v>276</v>
      </c>
      <c r="B15" s="13">
        <f t="shared" si="0"/>
        <v>1092964</v>
      </c>
      <c r="C15" s="13">
        <f t="shared" si="1"/>
        <v>0</v>
      </c>
      <c r="D15" s="13">
        <f t="shared" si="2"/>
        <v>1053746</v>
      </c>
      <c r="E15" s="13">
        <f t="shared" si="2"/>
        <v>910447</v>
      </c>
      <c r="F15" s="3">
        <v>145066</v>
      </c>
      <c r="G15" s="13"/>
      <c r="H15" s="13">
        <v>150274</v>
      </c>
      <c r="I15" s="13">
        <v>149907</v>
      </c>
      <c r="J15" s="3">
        <v>82021</v>
      </c>
      <c r="K15" s="13"/>
      <c r="L15" s="13">
        <v>87486</v>
      </c>
      <c r="M15" s="13">
        <v>79318</v>
      </c>
      <c r="N15" s="3">
        <v>865877</v>
      </c>
      <c r="O15" s="13"/>
      <c r="P15" s="13">
        <v>815986</v>
      </c>
      <c r="Q15" s="13">
        <v>681222</v>
      </c>
    </row>
    <row r="16" spans="1:17" ht="30.75" customHeight="1">
      <c r="A16" s="47" t="s">
        <v>277</v>
      </c>
      <c r="B16" s="13">
        <f t="shared" si="0"/>
        <v>954838</v>
      </c>
      <c r="C16" s="13">
        <f t="shared" si="1"/>
        <v>0</v>
      </c>
      <c r="D16" s="13">
        <f t="shared" si="2"/>
        <v>1305700</v>
      </c>
      <c r="E16" s="13">
        <f t="shared" si="2"/>
        <v>859223</v>
      </c>
      <c r="F16" s="3">
        <v>167631</v>
      </c>
      <c r="G16" s="13"/>
      <c r="H16" s="13">
        <v>445194</v>
      </c>
      <c r="I16" s="13">
        <v>100140</v>
      </c>
      <c r="J16" s="3">
        <v>2226</v>
      </c>
      <c r="K16" s="13"/>
      <c r="L16" s="13"/>
      <c r="M16" s="13"/>
      <c r="N16" s="3">
        <v>784981</v>
      </c>
      <c r="O16" s="13"/>
      <c r="P16" s="13">
        <v>860506</v>
      </c>
      <c r="Q16" s="13">
        <v>759083</v>
      </c>
    </row>
    <row r="17" spans="1:17" ht="31.5" customHeight="1">
      <c r="A17" s="47" t="s">
        <v>278</v>
      </c>
      <c r="B17" s="13">
        <f t="shared" si="0"/>
        <v>3945692</v>
      </c>
      <c r="C17" s="13">
        <f t="shared" si="1"/>
        <v>0</v>
      </c>
      <c r="D17" s="13">
        <f t="shared" si="2"/>
        <v>10999795</v>
      </c>
      <c r="E17" s="13">
        <f t="shared" si="2"/>
        <v>8382729</v>
      </c>
      <c r="F17" s="3"/>
      <c r="G17" s="13"/>
      <c r="H17" s="13"/>
      <c r="I17" s="13"/>
      <c r="J17" s="3"/>
      <c r="K17" s="13"/>
      <c r="L17" s="13"/>
      <c r="M17" s="13"/>
      <c r="N17" s="3">
        <v>3945692</v>
      </c>
      <c r="O17" s="13"/>
      <c r="P17" s="13">
        <v>10999795</v>
      </c>
      <c r="Q17" s="13">
        <v>8382729</v>
      </c>
    </row>
    <row r="18" spans="1:17" ht="29.25" customHeight="1">
      <c r="A18" s="47" t="s">
        <v>279</v>
      </c>
      <c r="B18" s="13">
        <f t="shared" si="0"/>
        <v>2813829</v>
      </c>
      <c r="C18" s="13">
        <f t="shared" si="1"/>
        <v>0</v>
      </c>
      <c r="D18" s="13">
        <f>H18+L18+P18</f>
        <v>4120053</v>
      </c>
      <c r="E18" s="13">
        <f>I18+M18+Q18</f>
        <v>2966973</v>
      </c>
      <c r="F18" s="3">
        <v>289436</v>
      </c>
      <c r="G18" s="13"/>
      <c r="H18" s="13">
        <v>287619</v>
      </c>
      <c r="I18" s="13">
        <v>267989</v>
      </c>
      <c r="J18" s="3">
        <v>382487</v>
      </c>
      <c r="K18" s="13"/>
      <c r="L18" s="13">
        <v>550030</v>
      </c>
      <c r="M18" s="13">
        <v>539663</v>
      </c>
      <c r="N18" s="3">
        <v>2141906</v>
      </c>
      <c r="O18" s="13"/>
      <c r="P18" s="13">
        <v>3282404</v>
      </c>
      <c r="Q18" s="13">
        <v>2159321</v>
      </c>
    </row>
    <row r="19" spans="1:17" ht="31.5" customHeight="1">
      <c r="A19" s="47" t="s">
        <v>280</v>
      </c>
      <c r="B19" s="13">
        <f t="shared" si="0"/>
        <v>1113115</v>
      </c>
      <c r="C19" s="13">
        <f t="shared" si="1"/>
        <v>0</v>
      </c>
      <c r="D19" s="13">
        <f t="shared" si="2"/>
        <v>1115037</v>
      </c>
      <c r="E19" s="13">
        <f t="shared" si="2"/>
        <v>780199</v>
      </c>
      <c r="F19" s="3">
        <v>9451</v>
      </c>
      <c r="G19" s="13"/>
      <c r="H19" s="13">
        <v>14019</v>
      </c>
      <c r="I19" s="13">
        <v>14404</v>
      </c>
      <c r="J19" s="13"/>
      <c r="K19" s="13"/>
      <c r="L19" s="13"/>
      <c r="M19" s="13"/>
      <c r="N19" s="3">
        <v>1103664</v>
      </c>
      <c r="O19" s="13"/>
      <c r="P19" s="13">
        <v>1101018</v>
      </c>
      <c r="Q19" s="13">
        <v>765795</v>
      </c>
    </row>
    <row r="20" spans="1:17" ht="15" customHeight="1">
      <c r="A20" s="13" t="s">
        <v>281</v>
      </c>
      <c r="B20" s="13">
        <f t="shared" si="0"/>
        <v>91083</v>
      </c>
      <c r="C20" s="13">
        <f t="shared" si="1"/>
        <v>0</v>
      </c>
      <c r="D20" s="13">
        <f t="shared" si="2"/>
        <v>545099</v>
      </c>
      <c r="E20" s="13">
        <f t="shared" si="2"/>
        <v>457974</v>
      </c>
      <c r="F20" s="13"/>
      <c r="G20" s="13"/>
      <c r="H20" s="13"/>
      <c r="I20" s="13"/>
      <c r="J20" s="13"/>
      <c r="K20" s="13"/>
      <c r="L20" s="13"/>
      <c r="M20" s="13"/>
      <c r="N20" s="3">
        <v>91083</v>
      </c>
      <c r="O20" s="13"/>
      <c r="P20" s="13">
        <v>545099</v>
      </c>
      <c r="Q20" s="13">
        <v>457974</v>
      </c>
    </row>
    <row r="21" spans="1:17" ht="15" customHeight="1">
      <c r="A21" s="13" t="s">
        <v>406</v>
      </c>
      <c r="B21" s="13"/>
      <c r="C21" s="13">
        <f>G21+K21+O21</f>
        <v>0</v>
      </c>
      <c r="D21" s="13">
        <f t="shared" si="2"/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5" customHeight="1">
      <c r="A23" s="15" t="s">
        <v>282</v>
      </c>
      <c r="B23" s="15">
        <f>SUM(B12:B20)</f>
        <v>19605554</v>
      </c>
      <c r="C23" s="15">
        <f>SUM(C12:C22)</f>
        <v>0</v>
      </c>
      <c r="D23" s="15">
        <f>H23+L23+P23</f>
        <v>30306860</v>
      </c>
      <c r="E23" s="15">
        <f>I23+M23+Q23</f>
        <v>24608176</v>
      </c>
      <c r="F23" s="15">
        <f>SUM(F12:F20)</f>
        <v>6113670</v>
      </c>
      <c r="G23" s="15">
        <f>SUM(G12:G21)</f>
        <v>0</v>
      </c>
      <c r="H23" s="15">
        <f aca="true" t="shared" si="3" ref="H23:N23">SUM(H12:H20)</f>
        <v>7997576</v>
      </c>
      <c r="I23" s="15">
        <f t="shared" si="3"/>
        <v>6966687</v>
      </c>
      <c r="J23" s="15">
        <f t="shared" si="3"/>
        <v>1745975</v>
      </c>
      <c r="K23" s="15">
        <f t="shared" si="3"/>
        <v>0</v>
      </c>
      <c r="L23" s="15">
        <f t="shared" si="3"/>
        <v>1711502</v>
      </c>
      <c r="M23" s="15">
        <f t="shared" si="3"/>
        <v>1696183</v>
      </c>
      <c r="N23" s="15">
        <f t="shared" si="3"/>
        <v>11745909</v>
      </c>
      <c r="O23" s="15">
        <f>SUM(O12:O21)</f>
        <v>0</v>
      </c>
      <c r="P23" s="15">
        <f>SUM(P12:P21)</f>
        <v>20597782</v>
      </c>
      <c r="Q23" s="15">
        <f>SUM(Q12:Q20)</f>
        <v>15945306</v>
      </c>
    </row>
    <row r="24" ht="15" customHeight="1"/>
    <row r="25" ht="15">
      <c r="K25" s="4" t="s">
        <v>226</v>
      </c>
    </row>
    <row r="28" ht="15" hidden="1">
      <c r="A28" s="4" t="s">
        <v>423</v>
      </c>
    </row>
    <row r="29" spans="1:6" ht="15" hidden="1">
      <c r="A29" s="4" t="s">
        <v>424</v>
      </c>
      <c r="F29" s="12"/>
    </row>
    <row r="30" ht="15">
      <c r="C30" s="4" t="s">
        <v>356</v>
      </c>
    </row>
    <row r="31" spans="10:16" ht="15">
      <c r="J31" s="425"/>
      <c r="K31" s="425"/>
      <c r="L31" s="11"/>
      <c r="M31" s="26"/>
      <c r="N31" s="26"/>
      <c r="O31" s="26"/>
      <c r="P31" s="26"/>
    </row>
    <row r="32" spans="10:16" ht="15">
      <c r="J32" s="425"/>
      <c r="K32" s="425"/>
      <c r="L32" s="11"/>
      <c r="M32" s="26"/>
      <c r="N32" s="26"/>
      <c r="O32" s="26"/>
      <c r="P32" s="26"/>
    </row>
    <row r="33" spans="2:16" ht="15">
      <c r="B33" s="52" t="s">
        <v>544</v>
      </c>
      <c r="C33" s="52"/>
      <c r="D33" s="52"/>
      <c r="E33" s="11"/>
      <c r="F33" s="64"/>
      <c r="L33" s="52" t="s">
        <v>578</v>
      </c>
      <c r="M33" s="52"/>
      <c r="N33" s="52"/>
      <c r="O33" s="52"/>
      <c r="P33" s="52"/>
    </row>
    <row r="34" spans="2:15" ht="15">
      <c r="B34" s="52" t="s">
        <v>545</v>
      </c>
      <c r="C34" s="52"/>
      <c r="D34" s="52"/>
      <c r="F34" s="52"/>
      <c r="L34" s="52" t="s">
        <v>579</v>
      </c>
      <c r="M34" s="52"/>
      <c r="N34" s="52"/>
      <c r="O34" s="52"/>
    </row>
  </sheetData>
  <sheetProtection/>
  <mergeCells count="9">
    <mergeCell ref="J32:K32"/>
    <mergeCell ref="J31:K31"/>
    <mergeCell ref="A7:Q7"/>
    <mergeCell ref="A3:Q3"/>
    <mergeCell ref="B10:E10"/>
    <mergeCell ref="F10:I10"/>
    <mergeCell ref="J10:M10"/>
    <mergeCell ref="N10:Q10"/>
    <mergeCell ref="A8:N8"/>
  </mergeCells>
  <printOptions horizontalCentered="1"/>
  <pageMargins left="0.16" right="0.15748031496062992" top="0.31496062992125984" bottom="0.52" header="0.31496062992125984" footer="0.2755905511811024"/>
  <pageSetup horizontalDpi="600" verticalDpi="600" orientation="landscape" paperSize="9" scale="90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M39"/>
  <sheetViews>
    <sheetView workbookViewId="0" topLeftCell="A1">
      <selection activeCell="F46" sqref="F46"/>
    </sheetView>
  </sheetViews>
  <sheetFormatPr defaultColWidth="9.140625" defaultRowHeight="12"/>
  <cols>
    <col min="1" max="1" width="25.28125" style="4" customWidth="1"/>
    <col min="2" max="13" width="16.140625" style="4" customWidth="1"/>
    <col min="14" max="16384" width="23.28125" style="4" customWidth="1"/>
  </cols>
  <sheetData>
    <row r="4" spans="1:13" ht="15">
      <c r="A4" s="419" t="s">
        <v>311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</row>
    <row r="5" spans="1:12" ht="15">
      <c r="A5" s="40"/>
      <c r="B5" s="40"/>
      <c r="L5" s="43" t="s">
        <v>346</v>
      </c>
    </row>
    <row r="7" spans="1:13" ht="15">
      <c r="A7" s="420" t="s">
        <v>546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</row>
    <row r="8" spans="1:11" s="1" customFormat="1" ht="12.75">
      <c r="A8" s="420"/>
      <c r="B8" s="420"/>
      <c r="C8" s="420"/>
      <c r="D8" s="420"/>
      <c r="E8" s="420"/>
      <c r="F8" s="420"/>
      <c r="G8" s="420"/>
      <c r="H8" s="420"/>
      <c r="I8" s="420"/>
      <c r="J8" s="420"/>
      <c r="K8" s="420"/>
    </row>
    <row r="9" ht="15">
      <c r="H9" s="10"/>
    </row>
    <row r="10" spans="1:13" ht="15">
      <c r="A10" s="50"/>
      <c r="B10" s="427" t="s">
        <v>151</v>
      </c>
      <c r="C10" s="427"/>
      <c r="D10" s="427"/>
      <c r="E10" s="427" t="s">
        <v>82</v>
      </c>
      <c r="F10" s="427"/>
      <c r="G10" s="427"/>
      <c r="H10" s="427" t="s">
        <v>408</v>
      </c>
      <c r="I10" s="427"/>
      <c r="J10" s="427"/>
      <c r="K10" s="427" t="s">
        <v>83</v>
      </c>
      <c r="L10" s="427"/>
      <c r="M10" s="427"/>
    </row>
    <row r="11" spans="1:13" ht="26.25">
      <c r="A11" s="51" t="s">
        <v>283</v>
      </c>
      <c r="B11" s="49" t="s">
        <v>547</v>
      </c>
      <c r="C11" s="49" t="s">
        <v>528</v>
      </c>
      <c r="D11" s="49" t="s">
        <v>548</v>
      </c>
      <c r="E11" s="49" t="s">
        <v>547</v>
      </c>
      <c r="F11" s="49" t="s">
        <v>528</v>
      </c>
      <c r="G11" s="49" t="s">
        <v>548</v>
      </c>
      <c r="H11" s="49" t="s">
        <v>547</v>
      </c>
      <c r="I11" s="49" t="s">
        <v>528</v>
      </c>
      <c r="J11" s="49" t="s">
        <v>548</v>
      </c>
      <c r="K11" s="49" t="s">
        <v>547</v>
      </c>
      <c r="L11" s="49" t="s">
        <v>528</v>
      </c>
      <c r="M11" s="49" t="s">
        <v>548</v>
      </c>
    </row>
    <row r="12" spans="1:13" ht="15">
      <c r="A12" s="13" t="s">
        <v>284</v>
      </c>
      <c r="B12" s="13">
        <f aca="true" t="shared" si="0" ref="B12:B30">E12+H12+K12</f>
        <v>11783445</v>
      </c>
      <c r="C12" s="13">
        <f aca="true" t="shared" si="1" ref="C12:C30">F12+I12+L12</f>
        <v>21751504</v>
      </c>
      <c r="D12" s="13">
        <f aca="true" t="shared" si="2" ref="D12:D30">G12+J12+M12</f>
        <v>16692969</v>
      </c>
      <c r="E12" s="13">
        <v>2345747</v>
      </c>
      <c r="F12" s="13">
        <v>3407360</v>
      </c>
      <c r="G12" s="13">
        <v>2581079</v>
      </c>
      <c r="H12" s="13">
        <v>1345001</v>
      </c>
      <c r="I12" s="13">
        <v>1484847</v>
      </c>
      <c r="J12" s="13">
        <v>1481405</v>
      </c>
      <c r="K12" s="13">
        <v>8092697</v>
      </c>
      <c r="L12" s="13">
        <v>16859297</v>
      </c>
      <c r="M12" s="13">
        <v>12630485</v>
      </c>
    </row>
    <row r="13" spans="1:13" ht="15">
      <c r="A13" s="13" t="s">
        <v>285</v>
      </c>
      <c r="B13" s="13">
        <f t="shared" si="0"/>
        <v>326341</v>
      </c>
      <c r="C13" s="13">
        <f t="shared" si="1"/>
        <v>303053</v>
      </c>
      <c r="D13" s="13">
        <f t="shared" si="2"/>
        <v>282369</v>
      </c>
      <c r="E13" s="13">
        <v>48418</v>
      </c>
      <c r="F13" s="13">
        <v>44973</v>
      </c>
      <c r="G13" s="13">
        <v>48211</v>
      </c>
      <c r="H13" s="13">
        <v>14355</v>
      </c>
      <c r="I13" s="13">
        <v>18940</v>
      </c>
      <c r="J13" s="13">
        <v>18804</v>
      </c>
      <c r="K13" s="13">
        <v>263568</v>
      </c>
      <c r="L13" s="13">
        <v>239140</v>
      </c>
      <c r="M13" s="13">
        <v>215354</v>
      </c>
    </row>
    <row r="14" spans="1:13" ht="15">
      <c r="A14" s="13" t="s">
        <v>286</v>
      </c>
      <c r="B14" s="13">
        <f t="shared" si="0"/>
        <v>239481</v>
      </c>
      <c r="C14" s="13">
        <f t="shared" si="1"/>
        <v>210398</v>
      </c>
      <c r="D14" s="13">
        <f t="shared" si="2"/>
        <v>167435</v>
      </c>
      <c r="E14" s="13">
        <v>45892</v>
      </c>
      <c r="F14" s="13">
        <v>50398</v>
      </c>
      <c r="G14" s="13">
        <v>48762</v>
      </c>
      <c r="H14" s="13">
        <v>9465</v>
      </c>
      <c r="I14" s="13">
        <v>8999</v>
      </c>
      <c r="J14" s="13">
        <v>6654</v>
      </c>
      <c r="K14" s="13">
        <v>184124</v>
      </c>
      <c r="L14" s="13">
        <v>151001</v>
      </c>
      <c r="M14" s="13">
        <v>112019</v>
      </c>
    </row>
    <row r="15" spans="1:13" ht="15">
      <c r="A15" s="13" t="s">
        <v>287</v>
      </c>
      <c r="B15" s="13">
        <f t="shared" si="0"/>
        <v>337137</v>
      </c>
      <c r="C15" s="13">
        <f t="shared" si="1"/>
        <v>421886</v>
      </c>
      <c r="D15" s="13">
        <f t="shared" si="2"/>
        <v>327097</v>
      </c>
      <c r="E15" s="13">
        <v>38670</v>
      </c>
      <c r="F15" s="13">
        <v>46886</v>
      </c>
      <c r="G15" s="13">
        <v>45946</v>
      </c>
      <c r="H15" s="13">
        <v>20524</v>
      </c>
      <c r="I15" s="13">
        <v>17810</v>
      </c>
      <c r="J15" s="13">
        <v>21444</v>
      </c>
      <c r="K15" s="13">
        <v>277943</v>
      </c>
      <c r="L15" s="13">
        <v>357190</v>
      </c>
      <c r="M15" s="13">
        <v>259707</v>
      </c>
    </row>
    <row r="16" spans="1:13" ht="15">
      <c r="A16" s="13" t="s">
        <v>288</v>
      </c>
      <c r="B16" s="13">
        <f t="shared" si="0"/>
        <v>699386</v>
      </c>
      <c r="C16" s="13">
        <f t="shared" si="1"/>
        <v>718978</v>
      </c>
      <c r="D16" s="13">
        <f t="shared" si="2"/>
        <v>710340</v>
      </c>
      <c r="E16" s="13">
        <v>201778</v>
      </c>
      <c r="F16" s="13">
        <v>228978</v>
      </c>
      <c r="G16" s="13">
        <v>213968</v>
      </c>
      <c r="H16" s="13">
        <v>35838</v>
      </c>
      <c r="I16" s="13">
        <v>20295</v>
      </c>
      <c r="J16" s="13">
        <v>20264</v>
      </c>
      <c r="K16" s="13">
        <v>461770</v>
      </c>
      <c r="L16" s="13">
        <v>469705</v>
      </c>
      <c r="M16" s="13">
        <v>476108</v>
      </c>
    </row>
    <row r="17" spans="1:13" ht="15">
      <c r="A17" s="13" t="s">
        <v>289</v>
      </c>
      <c r="B17" s="13">
        <f t="shared" si="0"/>
        <v>273596</v>
      </c>
      <c r="C17" s="13">
        <f t="shared" si="1"/>
        <v>270289</v>
      </c>
      <c r="D17" s="13">
        <f t="shared" si="2"/>
        <v>212391</v>
      </c>
      <c r="E17" s="13">
        <v>55259</v>
      </c>
      <c r="F17" s="13">
        <v>70289</v>
      </c>
      <c r="G17" s="13">
        <v>54281</v>
      </c>
      <c r="H17" s="13">
        <v>8345</v>
      </c>
      <c r="I17" s="13">
        <v>12630</v>
      </c>
      <c r="J17" s="13">
        <v>9767</v>
      </c>
      <c r="K17" s="13">
        <v>209992</v>
      </c>
      <c r="L17" s="13">
        <v>187370</v>
      </c>
      <c r="M17" s="13">
        <v>148343</v>
      </c>
    </row>
    <row r="18" spans="1:13" ht="15">
      <c r="A18" s="13" t="s">
        <v>290</v>
      </c>
      <c r="B18" s="13">
        <f t="shared" si="0"/>
        <v>218509</v>
      </c>
      <c r="C18" s="13">
        <f t="shared" si="1"/>
        <v>239467</v>
      </c>
      <c r="D18" s="13">
        <f t="shared" si="2"/>
        <v>215941</v>
      </c>
      <c r="E18" s="13">
        <v>57244</v>
      </c>
      <c r="F18" s="13">
        <v>62467</v>
      </c>
      <c r="G18" s="13">
        <v>58811</v>
      </c>
      <c r="H18" s="13">
        <v>10671</v>
      </c>
      <c r="I18" s="13">
        <v>10550</v>
      </c>
      <c r="J18" s="13">
        <v>9976</v>
      </c>
      <c r="K18" s="13">
        <v>150594</v>
      </c>
      <c r="L18" s="13">
        <v>166450</v>
      </c>
      <c r="M18" s="13">
        <v>147154</v>
      </c>
    </row>
    <row r="19" spans="1:13" ht="15">
      <c r="A19" s="13" t="s">
        <v>291</v>
      </c>
      <c r="B19" s="13">
        <f t="shared" si="0"/>
        <v>189857</v>
      </c>
      <c r="C19" s="13">
        <f t="shared" si="1"/>
        <v>229726</v>
      </c>
      <c r="D19" s="13">
        <f t="shared" si="2"/>
        <v>189175</v>
      </c>
      <c r="E19" s="13">
        <v>47856</v>
      </c>
      <c r="F19" s="13">
        <v>58006</v>
      </c>
      <c r="G19" s="13">
        <v>55526</v>
      </c>
      <c r="H19" s="13">
        <v>22849</v>
      </c>
      <c r="I19" s="13">
        <v>14343</v>
      </c>
      <c r="J19" s="13">
        <v>14804</v>
      </c>
      <c r="K19" s="13">
        <v>119152</v>
      </c>
      <c r="L19" s="13">
        <v>157377</v>
      </c>
      <c r="M19" s="13">
        <v>118845</v>
      </c>
    </row>
    <row r="20" spans="1:13" ht="15">
      <c r="A20" s="13" t="s">
        <v>292</v>
      </c>
      <c r="B20" s="13">
        <f t="shared" si="0"/>
        <v>1713234</v>
      </c>
      <c r="C20" s="13">
        <f t="shared" si="1"/>
        <v>728857</v>
      </c>
      <c r="D20" s="13">
        <f t="shared" si="2"/>
        <v>708129</v>
      </c>
      <c r="E20" s="13">
        <v>2368</v>
      </c>
      <c r="F20" s="13">
        <v>657241</v>
      </c>
      <c r="G20" s="13">
        <v>636730</v>
      </c>
      <c r="H20" s="13"/>
      <c r="I20" s="13">
        <v>15000</v>
      </c>
      <c r="J20" s="13">
        <v>22739</v>
      </c>
      <c r="K20" s="13">
        <v>1710866</v>
      </c>
      <c r="L20" s="13">
        <v>56616</v>
      </c>
      <c r="M20" s="13">
        <v>48660</v>
      </c>
    </row>
    <row r="21" spans="1:13" ht="15">
      <c r="A21" s="13" t="s">
        <v>293</v>
      </c>
      <c r="B21" s="13">
        <f t="shared" si="0"/>
        <v>657600</v>
      </c>
      <c r="C21" s="13">
        <f t="shared" si="1"/>
        <v>720571</v>
      </c>
      <c r="D21" s="13">
        <f t="shared" si="2"/>
        <v>699952</v>
      </c>
      <c r="E21" s="13">
        <v>568970</v>
      </c>
      <c r="F21" s="13">
        <v>656852</v>
      </c>
      <c r="G21" s="13">
        <v>638738</v>
      </c>
      <c r="H21" s="13">
        <v>47213</v>
      </c>
      <c r="I21" s="13">
        <v>10213</v>
      </c>
      <c r="J21" s="13">
        <v>10211</v>
      </c>
      <c r="K21" s="13">
        <v>41417</v>
      </c>
      <c r="L21" s="13">
        <v>53506</v>
      </c>
      <c r="M21" s="13">
        <v>51003</v>
      </c>
    </row>
    <row r="22" spans="1:13" ht="15">
      <c r="A22" s="13" t="s">
        <v>294</v>
      </c>
      <c r="B22" s="13">
        <f t="shared" si="0"/>
        <v>685082</v>
      </c>
      <c r="C22" s="13">
        <f t="shared" si="1"/>
        <v>569980</v>
      </c>
      <c r="D22" s="13">
        <f t="shared" si="2"/>
        <v>555484</v>
      </c>
      <c r="E22" s="13">
        <v>574227</v>
      </c>
      <c r="F22" s="13">
        <v>500147</v>
      </c>
      <c r="G22" s="13">
        <v>488268</v>
      </c>
      <c r="H22" s="13">
        <v>63379</v>
      </c>
      <c r="I22" s="13"/>
      <c r="J22" s="13"/>
      <c r="K22" s="13">
        <v>47476</v>
      </c>
      <c r="L22" s="13">
        <v>69833</v>
      </c>
      <c r="M22" s="13">
        <v>67216</v>
      </c>
    </row>
    <row r="23" spans="1:13" ht="15">
      <c r="A23" s="13" t="s">
        <v>295</v>
      </c>
      <c r="B23" s="13">
        <f t="shared" si="0"/>
        <v>608461</v>
      </c>
      <c r="C23" s="13">
        <f t="shared" si="1"/>
        <v>1700000</v>
      </c>
      <c r="D23" s="13">
        <f t="shared" si="2"/>
        <v>1548930</v>
      </c>
      <c r="E23" s="13">
        <v>511351</v>
      </c>
      <c r="F23" s="13"/>
      <c r="G23" s="13"/>
      <c r="H23" s="13">
        <v>5589</v>
      </c>
      <c r="I23" s="13"/>
      <c r="J23" s="13">
        <v>536</v>
      </c>
      <c r="K23" s="13">
        <v>91521</v>
      </c>
      <c r="L23" s="13">
        <v>1700000</v>
      </c>
      <c r="M23" s="13">
        <v>1548394</v>
      </c>
    </row>
    <row r="24" spans="1:13" ht="15">
      <c r="A24" s="13" t="s">
        <v>296</v>
      </c>
      <c r="B24" s="13">
        <f t="shared" si="0"/>
        <v>717238</v>
      </c>
      <c r="C24" s="13">
        <f t="shared" si="1"/>
        <v>728023</v>
      </c>
      <c r="D24" s="13">
        <f t="shared" si="2"/>
        <v>717756</v>
      </c>
      <c r="E24" s="13">
        <v>660796</v>
      </c>
      <c r="F24" s="13">
        <v>654771</v>
      </c>
      <c r="G24" s="13">
        <v>646712</v>
      </c>
      <c r="H24" s="13">
        <v>18026</v>
      </c>
      <c r="I24" s="13">
        <v>20600</v>
      </c>
      <c r="J24" s="13">
        <v>20353</v>
      </c>
      <c r="K24" s="13">
        <v>38416</v>
      </c>
      <c r="L24" s="13">
        <v>52652</v>
      </c>
      <c r="M24" s="13">
        <v>50691</v>
      </c>
    </row>
    <row r="25" spans="1:13" ht="15">
      <c r="A25" s="13" t="s">
        <v>297</v>
      </c>
      <c r="B25" s="13">
        <f t="shared" si="0"/>
        <v>261476</v>
      </c>
      <c r="C25" s="13">
        <f t="shared" si="1"/>
        <v>290530</v>
      </c>
      <c r="D25" s="13">
        <f t="shared" si="2"/>
        <v>248784</v>
      </c>
      <c r="E25" s="13">
        <v>163231</v>
      </c>
      <c r="F25" s="13">
        <v>219143</v>
      </c>
      <c r="G25" s="13">
        <v>199689</v>
      </c>
      <c r="H25" s="13">
        <v>82287</v>
      </c>
      <c r="I25" s="13">
        <v>37275</v>
      </c>
      <c r="J25" s="13">
        <v>21784</v>
      </c>
      <c r="K25" s="13">
        <v>15958</v>
      </c>
      <c r="L25" s="13">
        <v>34112</v>
      </c>
      <c r="M25" s="13">
        <v>27311</v>
      </c>
    </row>
    <row r="26" spans="1:13" ht="15">
      <c r="A26" s="13" t="s">
        <v>298</v>
      </c>
      <c r="B26" s="13">
        <f t="shared" si="0"/>
        <v>327839</v>
      </c>
      <c r="C26" s="13">
        <f t="shared" si="1"/>
        <v>352449</v>
      </c>
      <c r="D26" s="13">
        <f t="shared" si="2"/>
        <v>335029</v>
      </c>
      <c r="E26" s="13">
        <v>267942</v>
      </c>
      <c r="F26" s="13">
        <v>312027</v>
      </c>
      <c r="G26" s="13">
        <v>293905</v>
      </c>
      <c r="H26" s="13">
        <v>21306</v>
      </c>
      <c r="I26" s="13"/>
      <c r="J26" s="13"/>
      <c r="K26" s="13">
        <v>38591</v>
      </c>
      <c r="L26" s="13">
        <v>40422</v>
      </c>
      <c r="M26" s="13">
        <v>41124</v>
      </c>
    </row>
    <row r="27" spans="1:13" ht="15">
      <c r="A27" s="13" t="s">
        <v>365</v>
      </c>
      <c r="B27" s="13">
        <f t="shared" si="0"/>
        <v>243085</v>
      </c>
      <c r="C27" s="13">
        <f t="shared" si="1"/>
        <v>212245</v>
      </c>
      <c r="D27" s="13">
        <f t="shared" si="2"/>
        <v>209804</v>
      </c>
      <c r="E27" s="13">
        <v>241261</v>
      </c>
      <c r="F27" s="13">
        <v>209338</v>
      </c>
      <c r="G27" s="13">
        <v>207116</v>
      </c>
      <c r="H27" s="13"/>
      <c r="I27" s="13"/>
      <c r="J27" s="13"/>
      <c r="K27" s="13">
        <v>1824</v>
      </c>
      <c r="L27" s="13">
        <v>2907</v>
      </c>
      <c r="M27" s="13">
        <v>2688</v>
      </c>
    </row>
    <row r="28" spans="1:13" ht="15">
      <c r="A28" s="13" t="s">
        <v>301</v>
      </c>
      <c r="B28" s="13">
        <f t="shared" si="0"/>
        <v>114575</v>
      </c>
      <c r="C28" s="13">
        <f t="shared" si="1"/>
        <v>117989</v>
      </c>
      <c r="D28" s="13">
        <f t="shared" si="2"/>
        <v>113593</v>
      </c>
      <c r="E28" s="13">
        <v>73448</v>
      </c>
      <c r="F28" s="13">
        <v>77989</v>
      </c>
      <c r="G28" s="13">
        <v>76151</v>
      </c>
      <c r="H28" s="13">
        <v>41127</v>
      </c>
      <c r="I28" s="13">
        <v>40000</v>
      </c>
      <c r="J28" s="13">
        <v>37442</v>
      </c>
      <c r="K28" s="13"/>
      <c r="L28" s="13"/>
      <c r="M28" s="13"/>
    </row>
    <row r="29" spans="1:13" ht="15">
      <c r="A29" s="13" t="s">
        <v>415</v>
      </c>
      <c r="B29" s="13">
        <f t="shared" si="0"/>
        <v>209212</v>
      </c>
      <c r="C29" s="13">
        <f t="shared" si="1"/>
        <v>740915</v>
      </c>
      <c r="D29" s="13">
        <f t="shared" si="2"/>
        <v>672998</v>
      </c>
      <c r="E29" s="13">
        <v>209212</v>
      </c>
      <c r="F29" s="13">
        <v>740711</v>
      </c>
      <c r="G29" s="13">
        <v>672794</v>
      </c>
      <c r="H29" s="13"/>
      <c r="I29" s="13"/>
      <c r="J29" s="13"/>
      <c r="K29" s="13"/>
      <c r="L29" s="13">
        <v>204</v>
      </c>
      <c r="M29" s="13">
        <v>204</v>
      </c>
    </row>
    <row r="30" spans="1:13" ht="15">
      <c r="A30" s="13" t="s">
        <v>299</v>
      </c>
      <c r="B30" s="13">
        <f t="shared" si="0"/>
        <v>0</v>
      </c>
      <c r="C30" s="13">
        <f t="shared" si="1"/>
        <v>0</v>
      </c>
      <c r="D30" s="13">
        <f t="shared" si="2"/>
        <v>0</v>
      </c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">
      <c r="A31" s="15" t="s">
        <v>300</v>
      </c>
      <c r="B31" s="15">
        <f aca="true" t="shared" si="3" ref="B31:G31">SUM(B12:B30)</f>
        <v>19605554</v>
      </c>
      <c r="C31" s="15">
        <f t="shared" si="3"/>
        <v>30306860</v>
      </c>
      <c r="D31" s="15">
        <f t="shared" si="3"/>
        <v>24608176</v>
      </c>
      <c r="E31" s="15">
        <f>SUM(E12:E30)</f>
        <v>6113670</v>
      </c>
      <c r="F31" s="15">
        <f t="shared" si="3"/>
        <v>7997576</v>
      </c>
      <c r="G31" s="15">
        <f t="shared" si="3"/>
        <v>6966687</v>
      </c>
      <c r="H31" s="15">
        <f aca="true" t="shared" si="4" ref="H31:M31">SUM(H12:H30)</f>
        <v>1745975</v>
      </c>
      <c r="I31" s="15">
        <f t="shared" si="4"/>
        <v>1711502</v>
      </c>
      <c r="J31" s="15">
        <f t="shared" si="4"/>
        <v>1696183</v>
      </c>
      <c r="K31" s="15">
        <f t="shared" si="4"/>
        <v>11745909</v>
      </c>
      <c r="L31" s="15">
        <f t="shared" si="4"/>
        <v>20597782</v>
      </c>
      <c r="M31" s="15">
        <f t="shared" si="4"/>
        <v>15945306</v>
      </c>
    </row>
    <row r="32" spans="1:13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5" spans="10:13" ht="15">
      <c r="J35" s="52"/>
      <c r="K35" s="52"/>
      <c r="L35" s="52"/>
      <c r="M35" s="52"/>
    </row>
    <row r="36" spans="4:13" ht="15" hidden="1">
      <c r="D36" s="4" t="s">
        <v>356</v>
      </c>
      <c r="I36" s="52"/>
      <c r="J36" s="52"/>
      <c r="K36" s="52"/>
      <c r="L36" s="52"/>
      <c r="M36" s="4" t="s">
        <v>451</v>
      </c>
    </row>
    <row r="37" spans="6:10" ht="15" hidden="1">
      <c r="F37" s="133" t="s">
        <v>426</v>
      </c>
      <c r="G37" s="133"/>
      <c r="H37" s="133"/>
      <c r="I37" s="26"/>
      <c r="J37" s="26"/>
    </row>
    <row r="38" spans="2:8" ht="15">
      <c r="B38" s="52" t="s">
        <v>544</v>
      </c>
      <c r="C38" s="52"/>
      <c r="D38" s="52"/>
      <c r="E38" s="11"/>
      <c r="F38" s="64"/>
      <c r="H38" s="52" t="s">
        <v>578</v>
      </c>
    </row>
    <row r="39" spans="2:8" ht="15">
      <c r="B39" s="52" t="s">
        <v>545</v>
      </c>
      <c r="C39" s="52"/>
      <c r="D39" s="52"/>
      <c r="F39" s="52"/>
      <c r="H39" s="52" t="s">
        <v>579</v>
      </c>
    </row>
  </sheetData>
  <sheetProtection/>
  <mergeCells count="7">
    <mergeCell ref="A4:M4"/>
    <mergeCell ref="A7:M7"/>
    <mergeCell ref="B10:D10"/>
    <mergeCell ref="E10:G10"/>
    <mergeCell ref="H10:J10"/>
    <mergeCell ref="K10:M10"/>
    <mergeCell ref="A8:K8"/>
  </mergeCells>
  <printOptions horizontalCentered="1"/>
  <pageMargins left="0.15748031496062992" right="0.29" top="0.7" bottom="1.63" header="0.31496062992125984" footer="0.2755905511811024"/>
  <pageSetup horizontalDpi="600" verticalDpi="600" orientation="landscape" paperSize="9" scale="80" r:id="rId1"/>
  <headerFooter alignWithMargins="0">
    <oddFooter>&amp;L&amp;F&amp;R&amp;D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21"/>
  <sheetViews>
    <sheetView workbookViewId="0" topLeftCell="A73">
      <selection activeCell="V89" sqref="V89"/>
    </sheetView>
  </sheetViews>
  <sheetFormatPr defaultColWidth="9.140625" defaultRowHeight="12"/>
  <cols>
    <col min="1" max="1" width="9.7109375" style="141" customWidth="1"/>
    <col min="2" max="4" width="11.28125" style="141" customWidth="1"/>
    <col min="5" max="5" width="10.421875" style="141" customWidth="1"/>
    <col min="6" max="7" width="11.00390625" style="141" customWidth="1"/>
    <col min="8" max="8" width="11.8515625" style="141" customWidth="1"/>
    <col min="9" max="9" width="10.7109375" style="141" customWidth="1"/>
    <col min="10" max="12" width="11.8515625" style="141" customWidth="1"/>
    <col min="13" max="13" width="10.8515625" style="141" customWidth="1"/>
    <col min="14" max="14" width="11.00390625" style="141" customWidth="1"/>
    <col min="15" max="15" width="11.8515625" style="141" customWidth="1"/>
    <col min="16" max="16" width="11.28125" style="141" customWidth="1"/>
    <col min="17" max="17" width="9.8515625" style="141" customWidth="1"/>
    <col min="18" max="18" width="10.421875" style="141" customWidth="1"/>
    <col min="19" max="19" width="10.140625" style="141" customWidth="1"/>
    <col min="20" max="16384" width="9.28125" style="141" customWidth="1"/>
  </cols>
  <sheetData>
    <row r="1" ht="15" hidden="1">
      <c r="A1" s="140" t="s">
        <v>464</v>
      </c>
    </row>
    <row r="2" ht="13.5" hidden="1"/>
    <row r="3" spans="1:16" ht="13.5" hidden="1">
      <c r="A3" s="142" t="s">
        <v>465</v>
      </c>
      <c r="B3" s="143">
        <v>1</v>
      </c>
      <c r="C3" s="144">
        <v>0.09</v>
      </c>
      <c r="D3" s="143">
        <v>0.91</v>
      </c>
      <c r="E3" s="145" t="s">
        <v>69</v>
      </c>
      <c r="F3" s="142" t="s">
        <v>466</v>
      </c>
      <c r="G3" s="142" t="s">
        <v>466</v>
      </c>
      <c r="H3" s="142" t="s">
        <v>466</v>
      </c>
      <c r="I3" s="142"/>
      <c r="J3" s="142"/>
      <c r="K3" s="142"/>
      <c r="L3" s="142" t="s">
        <v>466</v>
      </c>
      <c r="M3" s="142"/>
      <c r="N3" s="146" t="s">
        <v>466</v>
      </c>
      <c r="O3" s="146" t="s">
        <v>69</v>
      </c>
      <c r="P3" s="146" t="s">
        <v>467</v>
      </c>
    </row>
    <row r="4" spans="1:16" ht="13.5" hidden="1">
      <c r="A4" s="147"/>
      <c r="B4" s="148"/>
      <c r="C4" s="149" t="s">
        <v>468</v>
      </c>
      <c r="D4" s="148" t="s">
        <v>469</v>
      </c>
      <c r="E4" s="150" t="s">
        <v>470</v>
      </c>
      <c r="F4" s="147" t="s">
        <v>471</v>
      </c>
      <c r="G4" s="147" t="s">
        <v>472</v>
      </c>
      <c r="H4" s="147" t="s">
        <v>473</v>
      </c>
      <c r="I4" s="147"/>
      <c r="J4" s="147"/>
      <c r="K4" s="147"/>
      <c r="L4" s="147" t="s">
        <v>474</v>
      </c>
      <c r="M4" s="147"/>
      <c r="N4" s="148" t="s">
        <v>475</v>
      </c>
      <c r="O4" s="148" t="s">
        <v>466</v>
      </c>
      <c r="P4" s="148" t="s">
        <v>476</v>
      </c>
    </row>
    <row r="5" spans="1:16" ht="13.5" hidden="1">
      <c r="A5" s="151"/>
      <c r="B5" s="152" t="s">
        <v>477</v>
      </c>
      <c r="C5" s="153" t="s">
        <v>478</v>
      </c>
      <c r="D5" s="152" t="s">
        <v>479</v>
      </c>
      <c r="E5" s="154"/>
      <c r="F5" s="151" t="s">
        <v>480</v>
      </c>
      <c r="G5" s="151" t="s">
        <v>481</v>
      </c>
      <c r="H5" s="151" t="s">
        <v>482</v>
      </c>
      <c r="I5" s="151"/>
      <c r="J5" s="151"/>
      <c r="K5" s="151"/>
      <c r="L5" s="151" t="s">
        <v>483</v>
      </c>
      <c r="M5" s="151"/>
      <c r="N5" s="152" t="s">
        <v>484</v>
      </c>
      <c r="O5" s="152"/>
      <c r="P5" s="152" t="s">
        <v>485</v>
      </c>
    </row>
    <row r="6" spans="1:16" ht="15" hidden="1">
      <c r="A6" s="155" t="s">
        <v>486</v>
      </c>
      <c r="B6" s="156"/>
      <c r="C6" s="156"/>
      <c r="D6" s="156"/>
      <c r="E6" s="157">
        <f>SUM(B6:D6)</f>
        <v>0</v>
      </c>
      <c r="F6" s="156"/>
      <c r="G6" s="156"/>
      <c r="H6" s="156"/>
      <c r="I6" s="156"/>
      <c r="J6" s="156"/>
      <c r="K6" s="156"/>
      <c r="L6" s="156"/>
      <c r="M6" s="156"/>
      <c r="N6" s="156"/>
      <c r="O6" s="157">
        <f aca="true" t="shared" si="0" ref="O6:O18">SUM(F6:N6)</f>
        <v>0</v>
      </c>
      <c r="P6" s="156"/>
    </row>
    <row r="7" spans="1:16" ht="15" hidden="1">
      <c r="A7" s="155" t="s">
        <v>487</v>
      </c>
      <c r="B7" s="156"/>
      <c r="C7" s="156"/>
      <c r="D7" s="156"/>
      <c r="E7" s="157">
        <f>SUM(B7:D7)</f>
        <v>0</v>
      </c>
      <c r="F7" s="156">
        <v>1954</v>
      </c>
      <c r="G7" s="156"/>
      <c r="H7" s="156"/>
      <c r="I7" s="156"/>
      <c r="J7" s="156"/>
      <c r="K7" s="156"/>
      <c r="L7" s="156"/>
      <c r="M7" s="156"/>
      <c r="N7" s="156"/>
      <c r="O7" s="157">
        <f t="shared" si="0"/>
        <v>1954</v>
      </c>
      <c r="P7" s="156"/>
    </row>
    <row r="8" spans="1:16" ht="15" hidden="1">
      <c r="A8" s="155" t="s">
        <v>488</v>
      </c>
      <c r="B8" s="156"/>
      <c r="C8" s="156"/>
      <c r="D8" s="156"/>
      <c r="E8" s="157">
        <f>SUM(B8:D8)</f>
        <v>0</v>
      </c>
      <c r="F8" s="156"/>
      <c r="G8" s="156"/>
      <c r="H8" s="156"/>
      <c r="I8" s="156"/>
      <c r="J8" s="156"/>
      <c r="K8" s="156"/>
      <c r="L8" s="156">
        <v>151729</v>
      </c>
      <c r="M8" s="156"/>
      <c r="N8" s="156"/>
      <c r="O8" s="157">
        <f t="shared" si="0"/>
        <v>151729</v>
      </c>
      <c r="P8" s="156"/>
    </row>
    <row r="9" spans="1:16" ht="15" hidden="1">
      <c r="A9" s="155" t="s">
        <v>489</v>
      </c>
      <c r="B9" s="156"/>
      <c r="C9" s="156"/>
      <c r="D9" s="156"/>
      <c r="E9" s="157">
        <f>SUM(B9:D9)</f>
        <v>0</v>
      </c>
      <c r="F9" s="156">
        <v>325</v>
      </c>
      <c r="G9" s="156"/>
      <c r="H9" s="156"/>
      <c r="I9" s="156"/>
      <c r="J9" s="156"/>
      <c r="K9" s="156"/>
      <c r="L9" s="156"/>
      <c r="M9" s="156"/>
      <c r="N9" s="156"/>
      <c r="O9" s="157">
        <f t="shared" si="0"/>
        <v>325</v>
      </c>
      <c r="P9" s="156"/>
    </row>
    <row r="10" spans="1:16" ht="15" hidden="1">
      <c r="A10" s="155" t="s">
        <v>490</v>
      </c>
      <c r="B10" s="156"/>
      <c r="C10" s="156"/>
      <c r="D10" s="156"/>
      <c r="E10" s="157">
        <f aca="true" t="shared" si="1" ref="E10:E18">SUM(B10:D10)</f>
        <v>0</v>
      </c>
      <c r="F10" s="156">
        <v>35533</v>
      </c>
      <c r="G10" s="156"/>
      <c r="H10" s="156">
        <v>2760</v>
      </c>
      <c r="I10" s="156"/>
      <c r="J10" s="156"/>
      <c r="K10" s="156"/>
      <c r="L10" s="156">
        <v>173172</v>
      </c>
      <c r="M10" s="156"/>
      <c r="N10" s="156"/>
      <c r="O10" s="157">
        <f t="shared" si="0"/>
        <v>211465</v>
      </c>
      <c r="P10" s="156"/>
    </row>
    <row r="11" spans="1:16" ht="15" hidden="1">
      <c r="A11" s="155" t="s">
        <v>491</v>
      </c>
      <c r="B11" s="156"/>
      <c r="C11" s="156"/>
      <c r="D11" s="156"/>
      <c r="E11" s="157">
        <f t="shared" si="1"/>
        <v>0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7">
        <f t="shared" si="0"/>
        <v>0</v>
      </c>
      <c r="P11" s="156"/>
    </row>
    <row r="12" spans="1:16" ht="15" hidden="1">
      <c r="A12" s="155" t="s">
        <v>492</v>
      </c>
      <c r="B12" s="156"/>
      <c r="C12" s="156"/>
      <c r="D12" s="156"/>
      <c r="E12" s="157">
        <f t="shared" si="1"/>
        <v>0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7">
        <f t="shared" si="0"/>
        <v>0</v>
      </c>
      <c r="P12" s="156"/>
    </row>
    <row r="13" spans="1:16" ht="15" hidden="1">
      <c r="A13" s="155" t="s">
        <v>493</v>
      </c>
      <c r="B13" s="156"/>
      <c r="C13" s="156"/>
      <c r="D13" s="156"/>
      <c r="E13" s="157">
        <f t="shared" si="1"/>
        <v>0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7">
        <f t="shared" si="0"/>
        <v>0</v>
      </c>
      <c r="P13" s="156"/>
    </row>
    <row r="14" spans="1:16" ht="15" hidden="1">
      <c r="A14" s="155" t="s">
        <v>494</v>
      </c>
      <c r="B14" s="156"/>
      <c r="C14" s="156"/>
      <c r="D14" s="156"/>
      <c r="E14" s="157">
        <f t="shared" si="1"/>
        <v>0</v>
      </c>
      <c r="F14" s="156"/>
      <c r="G14" s="156">
        <v>-11981</v>
      </c>
      <c r="H14" s="156"/>
      <c r="I14" s="156"/>
      <c r="J14" s="156"/>
      <c r="K14" s="156"/>
      <c r="L14" s="156"/>
      <c r="M14" s="156"/>
      <c r="N14" s="156"/>
      <c r="O14" s="157">
        <f t="shared" si="0"/>
        <v>-11981</v>
      </c>
      <c r="P14" s="156"/>
    </row>
    <row r="15" spans="1:16" ht="15" hidden="1">
      <c r="A15" s="155" t="s">
        <v>495</v>
      </c>
      <c r="B15" s="156"/>
      <c r="C15" s="156"/>
      <c r="D15" s="156"/>
      <c r="E15" s="157">
        <f t="shared" si="1"/>
        <v>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7">
        <f t="shared" si="0"/>
        <v>0</v>
      </c>
      <c r="P15" s="156"/>
    </row>
    <row r="16" spans="1:16" ht="13.5" hidden="1">
      <c r="A16" s="158" t="s">
        <v>496</v>
      </c>
      <c r="B16" s="159">
        <f>SUM(B6:B15)</f>
        <v>0</v>
      </c>
      <c r="C16" s="159">
        <f>SUM(C6:C15)</f>
        <v>0</v>
      </c>
      <c r="D16" s="159">
        <f>SUM(D6:D15)</f>
        <v>0</v>
      </c>
      <c r="E16" s="159">
        <f>SUM(B16:D16)</f>
        <v>0</v>
      </c>
      <c r="F16" s="159">
        <f aca="true" t="shared" si="2" ref="F16:N16">SUM(F6:F15)</f>
        <v>37812</v>
      </c>
      <c r="G16" s="159">
        <f t="shared" si="2"/>
        <v>-11981</v>
      </c>
      <c r="H16" s="159">
        <f t="shared" si="2"/>
        <v>2760</v>
      </c>
      <c r="I16" s="159"/>
      <c r="J16" s="159"/>
      <c r="K16" s="159"/>
      <c r="L16" s="159">
        <f t="shared" si="2"/>
        <v>324901</v>
      </c>
      <c r="M16" s="159">
        <f t="shared" si="2"/>
        <v>0</v>
      </c>
      <c r="N16" s="159">
        <f t="shared" si="2"/>
        <v>0</v>
      </c>
      <c r="O16" s="159">
        <f t="shared" si="0"/>
        <v>353492</v>
      </c>
      <c r="P16" s="159">
        <f>SUM(P6:P15)</f>
        <v>0</v>
      </c>
    </row>
    <row r="17" spans="1:16" ht="15" hidden="1">
      <c r="A17" s="155" t="s">
        <v>497</v>
      </c>
      <c r="B17" s="156"/>
      <c r="C17" s="156">
        <v>35939</v>
      </c>
      <c r="D17" s="156">
        <v>71886</v>
      </c>
      <c r="E17" s="157">
        <f t="shared" si="1"/>
        <v>107825</v>
      </c>
      <c r="F17" s="156"/>
      <c r="G17" s="156">
        <v>11981</v>
      </c>
      <c r="H17" s="156">
        <v>280</v>
      </c>
      <c r="I17" s="156"/>
      <c r="J17" s="156"/>
      <c r="K17" s="156"/>
      <c r="L17" s="156"/>
      <c r="M17" s="156"/>
      <c r="N17" s="156"/>
      <c r="O17" s="157">
        <f t="shared" si="0"/>
        <v>12261</v>
      </c>
      <c r="P17" s="156">
        <v>1279276</v>
      </c>
    </row>
    <row r="18" spans="1:17" ht="15" hidden="1">
      <c r="A18" s="155" t="s">
        <v>498</v>
      </c>
      <c r="B18" s="156">
        <f>B16+B17-B34</f>
        <v>0</v>
      </c>
      <c r="C18" s="156">
        <f>C16+C17-C34</f>
        <v>35939</v>
      </c>
      <c r="D18" s="156">
        <f>D16+D17-D34</f>
        <v>71886</v>
      </c>
      <c r="E18" s="157">
        <f t="shared" si="1"/>
        <v>107825</v>
      </c>
      <c r="F18" s="156">
        <f aca="true" t="shared" si="3" ref="F18:N18">F16+F17-F34</f>
        <v>12486</v>
      </c>
      <c r="G18" s="156">
        <f t="shared" si="3"/>
        <v>0</v>
      </c>
      <c r="H18" s="156">
        <f t="shared" si="3"/>
        <v>9</v>
      </c>
      <c r="I18" s="156"/>
      <c r="J18" s="156"/>
      <c r="K18" s="156"/>
      <c r="L18" s="156">
        <f t="shared" si="3"/>
        <v>1648</v>
      </c>
      <c r="M18" s="156">
        <f t="shared" si="3"/>
        <v>0</v>
      </c>
      <c r="N18" s="156">
        <f t="shared" si="3"/>
        <v>0</v>
      </c>
      <c r="O18" s="157">
        <f t="shared" si="0"/>
        <v>14143</v>
      </c>
      <c r="P18" s="156">
        <f>P16+P17-P34</f>
        <v>1279276</v>
      </c>
      <c r="Q18" s="141">
        <f>SUM(O18:P18)</f>
        <v>1293419</v>
      </c>
    </row>
    <row r="19" ht="13.5" hidden="1"/>
    <row r="20" ht="13.5" hidden="1"/>
    <row r="21" spans="1:16" ht="13.5" hidden="1">
      <c r="A21" s="142" t="s">
        <v>499</v>
      </c>
      <c r="B21" s="143">
        <v>1</v>
      </c>
      <c r="C21" s="144">
        <v>0.09</v>
      </c>
      <c r="D21" s="143">
        <v>0.91</v>
      </c>
      <c r="E21" s="145" t="s">
        <v>69</v>
      </c>
      <c r="F21" s="142" t="s">
        <v>466</v>
      </c>
      <c r="G21" s="142" t="s">
        <v>466</v>
      </c>
      <c r="H21" s="142" t="s">
        <v>466</v>
      </c>
      <c r="I21" s="142"/>
      <c r="J21" s="142"/>
      <c r="K21" s="142"/>
      <c r="L21" s="142" t="s">
        <v>466</v>
      </c>
      <c r="M21" s="142"/>
      <c r="N21" s="146" t="s">
        <v>466</v>
      </c>
      <c r="O21" s="146" t="s">
        <v>69</v>
      </c>
      <c r="P21" s="146" t="s">
        <v>467</v>
      </c>
    </row>
    <row r="22" spans="1:16" ht="13.5" hidden="1">
      <c r="A22" s="147"/>
      <c r="B22" s="148"/>
      <c r="C22" s="149" t="s">
        <v>468</v>
      </c>
      <c r="D22" s="148" t="s">
        <v>469</v>
      </c>
      <c r="E22" s="150" t="s">
        <v>470</v>
      </c>
      <c r="F22" s="147" t="s">
        <v>471</v>
      </c>
      <c r="G22" s="147" t="s">
        <v>472</v>
      </c>
      <c r="H22" s="147" t="s">
        <v>473</v>
      </c>
      <c r="I22" s="147"/>
      <c r="J22" s="147"/>
      <c r="K22" s="147"/>
      <c r="L22" s="147" t="s">
        <v>474</v>
      </c>
      <c r="M22" s="147"/>
      <c r="N22" s="148" t="s">
        <v>475</v>
      </c>
      <c r="O22" s="148" t="s">
        <v>466</v>
      </c>
      <c r="P22" s="148" t="s">
        <v>476</v>
      </c>
    </row>
    <row r="23" spans="1:16" ht="13.5" hidden="1">
      <c r="A23" s="151"/>
      <c r="B23" s="152" t="s">
        <v>477</v>
      </c>
      <c r="C23" s="153" t="s">
        <v>478</v>
      </c>
      <c r="D23" s="152" t="s">
        <v>479</v>
      </c>
      <c r="E23" s="154"/>
      <c r="F23" s="151" t="s">
        <v>480</v>
      </c>
      <c r="G23" s="151" t="s">
        <v>481</v>
      </c>
      <c r="H23" s="151" t="s">
        <v>482</v>
      </c>
      <c r="I23" s="151"/>
      <c r="J23" s="151"/>
      <c r="K23" s="151"/>
      <c r="L23" s="151" t="s">
        <v>483</v>
      </c>
      <c r="M23" s="151"/>
      <c r="N23" s="152" t="s">
        <v>484</v>
      </c>
      <c r="O23" s="152"/>
      <c r="P23" s="152" t="s">
        <v>485</v>
      </c>
    </row>
    <row r="24" spans="1:16" ht="15" hidden="1">
      <c r="A24" s="155" t="s">
        <v>500</v>
      </c>
      <c r="B24" s="156"/>
      <c r="C24" s="156"/>
      <c r="D24" s="156"/>
      <c r="E24" s="157">
        <f aca="true" t="shared" si="4" ref="E24:E33">SUM(B24:D24)</f>
        <v>0</v>
      </c>
      <c r="F24" s="156">
        <v>16151</v>
      </c>
      <c r="G24" s="156"/>
      <c r="H24" s="156">
        <v>1268</v>
      </c>
      <c r="I24" s="156"/>
      <c r="J24" s="156"/>
      <c r="K24" s="156"/>
      <c r="L24" s="156"/>
      <c r="M24" s="156"/>
      <c r="N24" s="156"/>
      <c r="O24" s="157">
        <f aca="true" t="shared" si="5" ref="O24:O33">SUM(F24:N24)</f>
        <v>17419</v>
      </c>
      <c r="P24" s="156"/>
    </row>
    <row r="25" spans="1:16" ht="15" hidden="1">
      <c r="A25" s="155" t="s">
        <v>501</v>
      </c>
      <c r="B25" s="156"/>
      <c r="C25" s="156"/>
      <c r="D25" s="156"/>
      <c r="E25" s="157">
        <f t="shared" si="4"/>
        <v>0</v>
      </c>
      <c r="F25" s="156">
        <v>2930</v>
      </c>
      <c r="G25" s="156"/>
      <c r="H25" s="156">
        <v>1385</v>
      </c>
      <c r="I25" s="156"/>
      <c r="J25" s="156"/>
      <c r="K25" s="156"/>
      <c r="L25" s="156"/>
      <c r="M25" s="156"/>
      <c r="N25" s="156"/>
      <c r="O25" s="157">
        <f t="shared" si="5"/>
        <v>4315</v>
      </c>
      <c r="P25" s="156"/>
    </row>
    <row r="26" spans="1:16" ht="15" hidden="1">
      <c r="A26" s="155" t="s">
        <v>502</v>
      </c>
      <c r="B26" s="156"/>
      <c r="C26" s="156"/>
      <c r="D26" s="156"/>
      <c r="E26" s="157">
        <f t="shared" si="4"/>
        <v>0</v>
      </c>
      <c r="F26" s="156">
        <v>2186</v>
      </c>
      <c r="G26" s="156"/>
      <c r="H26" s="156">
        <v>224</v>
      </c>
      <c r="I26" s="156"/>
      <c r="J26" s="156"/>
      <c r="K26" s="156"/>
      <c r="L26" s="156"/>
      <c r="M26" s="156"/>
      <c r="N26" s="156"/>
      <c r="O26" s="157">
        <f t="shared" si="5"/>
        <v>2410</v>
      </c>
      <c r="P26" s="156"/>
    </row>
    <row r="27" spans="1:16" ht="15" hidden="1">
      <c r="A27" s="155" t="s">
        <v>503</v>
      </c>
      <c r="B27" s="156"/>
      <c r="C27" s="156"/>
      <c r="D27" s="156"/>
      <c r="E27" s="157">
        <f t="shared" si="4"/>
        <v>0</v>
      </c>
      <c r="F27" s="156">
        <v>881</v>
      </c>
      <c r="G27" s="156"/>
      <c r="H27" s="156">
        <v>111</v>
      </c>
      <c r="I27" s="156"/>
      <c r="J27" s="156"/>
      <c r="K27" s="156"/>
      <c r="L27" s="156"/>
      <c r="M27" s="156"/>
      <c r="N27" s="156"/>
      <c r="O27" s="157">
        <f t="shared" si="5"/>
        <v>992</v>
      </c>
      <c r="P27" s="156"/>
    </row>
    <row r="28" spans="1:16" ht="15" hidden="1">
      <c r="A28" s="155" t="s">
        <v>504</v>
      </c>
      <c r="B28" s="156"/>
      <c r="C28" s="156"/>
      <c r="D28" s="156"/>
      <c r="E28" s="157">
        <f t="shared" si="4"/>
        <v>0</v>
      </c>
      <c r="F28" s="156">
        <v>172</v>
      </c>
      <c r="G28" s="156"/>
      <c r="H28" s="156">
        <v>43</v>
      </c>
      <c r="I28" s="156"/>
      <c r="J28" s="156"/>
      <c r="K28" s="156"/>
      <c r="L28" s="156"/>
      <c r="M28" s="156"/>
      <c r="N28" s="156"/>
      <c r="O28" s="157">
        <f t="shared" si="5"/>
        <v>215</v>
      </c>
      <c r="P28" s="156"/>
    </row>
    <row r="29" spans="1:16" ht="15" hidden="1">
      <c r="A29" s="155" t="s">
        <v>505</v>
      </c>
      <c r="B29" s="156"/>
      <c r="C29" s="156"/>
      <c r="D29" s="156"/>
      <c r="E29" s="157">
        <f t="shared" si="4"/>
        <v>0</v>
      </c>
      <c r="F29" s="156">
        <v>754</v>
      </c>
      <c r="G29" s="156"/>
      <c r="H29" s="156"/>
      <c r="I29" s="156"/>
      <c r="J29" s="156"/>
      <c r="K29" s="156"/>
      <c r="L29" s="156"/>
      <c r="M29" s="156"/>
      <c r="N29" s="156"/>
      <c r="O29" s="157">
        <f t="shared" si="5"/>
        <v>754</v>
      </c>
      <c r="P29" s="156"/>
    </row>
    <row r="30" spans="1:16" ht="15" hidden="1">
      <c r="A30" s="155" t="s">
        <v>506</v>
      </c>
      <c r="B30" s="156"/>
      <c r="C30" s="156"/>
      <c r="D30" s="156"/>
      <c r="E30" s="157">
        <f t="shared" si="4"/>
        <v>0</v>
      </c>
      <c r="F30" s="156">
        <v>1816</v>
      </c>
      <c r="G30" s="156"/>
      <c r="H30" s="156"/>
      <c r="I30" s="156"/>
      <c r="J30" s="156"/>
      <c r="K30" s="156"/>
      <c r="L30" s="156">
        <v>4320</v>
      </c>
      <c r="M30" s="156"/>
      <c r="N30" s="156"/>
      <c r="O30" s="157">
        <f t="shared" si="5"/>
        <v>6136</v>
      </c>
      <c r="P30" s="156"/>
    </row>
    <row r="31" spans="1:16" ht="15" hidden="1">
      <c r="A31" s="155" t="s">
        <v>507</v>
      </c>
      <c r="B31" s="156"/>
      <c r="C31" s="156"/>
      <c r="D31" s="156"/>
      <c r="E31" s="157">
        <f t="shared" si="4"/>
        <v>0</v>
      </c>
      <c r="F31" s="156">
        <v>436</v>
      </c>
      <c r="G31" s="156"/>
      <c r="H31" s="156"/>
      <c r="I31" s="156"/>
      <c r="J31" s="156"/>
      <c r="K31" s="156"/>
      <c r="L31" s="156"/>
      <c r="M31" s="156"/>
      <c r="N31" s="156"/>
      <c r="O31" s="157">
        <f>SUM(F31:N31)</f>
        <v>436</v>
      </c>
      <c r="P31" s="156"/>
    </row>
    <row r="32" spans="1:16" ht="15" hidden="1">
      <c r="A32" s="155" t="s">
        <v>508</v>
      </c>
      <c r="B32" s="156"/>
      <c r="C32" s="156"/>
      <c r="D32" s="156"/>
      <c r="E32" s="157">
        <f t="shared" si="4"/>
        <v>0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7">
        <f t="shared" si="5"/>
        <v>0</v>
      </c>
      <c r="P32" s="156"/>
    </row>
    <row r="33" spans="1:16" ht="15" hidden="1">
      <c r="A33" s="155" t="s">
        <v>509</v>
      </c>
      <c r="B33" s="156"/>
      <c r="C33" s="156"/>
      <c r="D33" s="156"/>
      <c r="E33" s="157">
        <f t="shared" si="4"/>
        <v>0</v>
      </c>
      <c r="F33" s="156"/>
      <c r="G33" s="156"/>
      <c r="H33" s="156"/>
      <c r="I33" s="156"/>
      <c r="J33" s="156"/>
      <c r="K33" s="156"/>
      <c r="L33" s="156">
        <v>318933</v>
      </c>
      <c r="M33" s="156"/>
      <c r="N33" s="156"/>
      <c r="O33" s="157">
        <f t="shared" si="5"/>
        <v>318933</v>
      </c>
      <c r="P33" s="156"/>
    </row>
    <row r="34" spans="1:16" ht="13.5" hidden="1">
      <c r="A34" s="158" t="s">
        <v>496</v>
      </c>
      <c r="B34" s="159">
        <f>SUM(B24:B33)</f>
        <v>0</v>
      </c>
      <c r="C34" s="159">
        <f>SUM(C24:C33)</f>
        <v>0</v>
      </c>
      <c r="D34" s="159">
        <f>SUM(D24:D33)</f>
        <v>0</v>
      </c>
      <c r="E34" s="159">
        <f>SUM(B34:D34)</f>
        <v>0</v>
      </c>
      <c r="F34" s="159">
        <f aca="true" t="shared" si="6" ref="F34:P34">SUM(F24:F33)</f>
        <v>25326</v>
      </c>
      <c r="G34" s="159">
        <f t="shared" si="6"/>
        <v>0</v>
      </c>
      <c r="H34" s="159">
        <f t="shared" si="6"/>
        <v>3031</v>
      </c>
      <c r="I34" s="159"/>
      <c r="J34" s="159"/>
      <c r="K34" s="159"/>
      <c r="L34" s="159">
        <f t="shared" si="6"/>
        <v>323253</v>
      </c>
      <c r="M34" s="159">
        <f t="shared" si="6"/>
        <v>0</v>
      </c>
      <c r="N34" s="159">
        <f t="shared" si="6"/>
        <v>0</v>
      </c>
      <c r="O34" s="159">
        <f t="shared" si="6"/>
        <v>351610</v>
      </c>
      <c r="P34" s="159">
        <f t="shared" si="6"/>
        <v>0</v>
      </c>
    </row>
    <row r="35" ht="13.5" hidden="1"/>
    <row r="36" ht="15" hidden="1">
      <c r="A36" s="140" t="s">
        <v>510</v>
      </c>
    </row>
    <row r="37" ht="13.5" hidden="1"/>
    <row r="38" spans="1:16" ht="15" hidden="1">
      <c r="A38" s="160" t="s">
        <v>465</v>
      </c>
      <c r="B38" s="161">
        <v>1</v>
      </c>
      <c r="C38" s="162">
        <v>0.09</v>
      </c>
      <c r="D38" s="161">
        <v>0.91</v>
      </c>
      <c r="E38" s="163" t="s">
        <v>69</v>
      </c>
      <c r="F38" s="160" t="s">
        <v>466</v>
      </c>
      <c r="G38" s="160" t="s">
        <v>466</v>
      </c>
      <c r="H38" s="160" t="s">
        <v>466</v>
      </c>
      <c r="I38" s="160"/>
      <c r="J38" s="160"/>
      <c r="K38" s="160"/>
      <c r="L38" s="160" t="s">
        <v>466</v>
      </c>
      <c r="M38" s="160" t="s">
        <v>466</v>
      </c>
      <c r="N38" s="164" t="s">
        <v>466</v>
      </c>
      <c r="O38" s="164" t="s">
        <v>69</v>
      </c>
      <c r="P38" s="164" t="s">
        <v>467</v>
      </c>
    </row>
    <row r="39" spans="1:16" ht="15" hidden="1">
      <c r="A39" s="165"/>
      <c r="B39" s="166"/>
      <c r="C39" s="167" t="s">
        <v>468</v>
      </c>
      <c r="D39" s="166" t="s">
        <v>469</v>
      </c>
      <c r="E39" s="168" t="s">
        <v>470</v>
      </c>
      <c r="F39" s="165" t="s">
        <v>471</v>
      </c>
      <c r="G39" s="165" t="s">
        <v>472</v>
      </c>
      <c r="H39" s="165" t="s">
        <v>473</v>
      </c>
      <c r="I39" s="165"/>
      <c r="J39" s="165"/>
      <c r="K39" s="165"/>
      <c r="L39" s="165" t="s">
        <v>474</v>
      </c>
      <c r="M39" s="165" t="s">
        <v>511</v>
      </c>
      <c r="N39" s="166" t="s">
        <v>512</v>
      </c>
      <c r="O39" s="166" t="s">
        <v>466</v>
      </c>
      <c r="P39" s="166" t="s">
        <v>476</v>
      </c>
    </row>
    <row r="40" spans="1:16" ht="15" hidden="1">
      <c r="A40" s="169"/>
      <c r="B40" s="170" t="s">
        <v>477</v>
      </c>
      <c r="C40" s="171" t="s">
        <v>478</v>
      </c>
      <c r="D40" s="170" t="s">
        <v>479</v>
      </c>
      <c r="E40" s="172"/>
      <c r="F40" s="169" t="s">
        <v>480</v>
      </c>
      <c r="G40" s="169" t="s">
        <v>481</v>
      </c>
      <c r="H40" s="169" t="s">
        <v>482</v>
      </c>
      <c r="I40" s="169"/>
      <c r="J40" s="169"/>
      <c r="K40" s="169"/>
      <c r="L40" s="169" t="s">
        <v>483</v>
      </c>
      <c r="M40" s="169" t="s">
        <v>513</v>
      </c>
      <c r="N40" s="170" t="s">
        <v>514</v>
      </c>
      <c r="O40" s="170"/>
      <c r="P40" s="170" t="s">
        <v>485</v>
      </c>
    </row>
    <row r="41" spans="1:16" ht="15" hidden="1">
      <c r="A41" s="173" t="s">
        <v>515</v>
      </c>
      <c r="B41" s="174"/>
      <c r="C41" s="175"/>
      <c r="D41" s="174"/>
      <c r="E41" s="176"/>
      <c r="F41" s="173">
        <v>588</v>
      </c>
      <c r="G41" s="173">
        <v>389</v>
      </c>
      <c r="H41" s="173">
        <v>562</v>
      </c>
      <c r="I41" s="173"/>
      <c r="J41" s="173"/>
      <c r="K41" s="173"/>
      <c r="L41" s="173">
        <v>288</v>
      </c>
      <c r="M41" s="173"/>
      <c r="N41" s="174"/>
      <c r="O41" s="174"/>
      <c r="P41" s="174"/>
    </row>
    <row r="42" spans="1:16" ht="15" hidden="1">
      <c r="A42" s="155" t="s">
        <v>486</v>
      </c>
      <c r="B42" s="156"/>
      <c r="C42" s="156"/>
      <c r="D42" s="156"/>
      <c r="E42" s="157">
        <f>SUM(B42:D42)</f>
        <v>0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7">
        <f aca="true" t="shared" si="7" ref="O42:O54">SUM(F42:N42)</f>
        <v>0</v>
      </c>
      <c r="P42" s="156"/>
    </row>
    <row r="43" spans="1:16" ht="15" hidden="1">
      <c r="A43" s="155" t="s">
        <v>487</v>
      </c>
      <c r="B43" s="156"/>
      <c r="C43" s="156"/>
      <c r="D43" s="156"/>
      <c r="E43" s="157">
        <f>SUM(B43:D43)</f>
        <v>0</v>
      </c>
      <c r="F43" s="156">
        <v>3198</v>
      </c>
      <c r="G43" s="156"/>
      <c r="H43" s="156"/>
      <c r="I43" s="156"/>
      <c r="J43" s="156"/>
      <c r="K43" s="156"/>
      <c r="L43" s="156"/>
      <c r="M43" s="156"/>
      <c r="N43" s="156"/>
      <c r="O43" s="157">
        <f t="shared" si="7"/>
        <v>3198</v>
      </c>
      <c r="P43" s="156"/>
    </row>
    <row r="44" spans="1:16" ht="15" hidden="1">
      <c r="A44" s="155" t="s">
        <v>488</v>
      </c>
      <c r="B44" s="156"/>
      <c r="C44" s="156"/>
      <c r="D44" s="156"/>
      <c r="E44" s="157">
        <f>SUM(B44:D44)</f>
        <v>0</v>
      </c>
      <c r="F44" s="156">
        <v>8385</v>
      </c>
      <c r="G44" s="156"/>
      <c r="H44" s="156">
        <v>6515</v>
      </c>
      <c r="I44" s="156"/>
      <c r="J44" s="156"/>
      <c r="K44" s="156"/>
      <c r="L44" s="156">
        <v>151729</v>
      </c>
      <c r="M44" s="156">
        <v>5760</v>
      </c>
      <c r="N44" s="156">
        <v>672</v>
      </c>
      <c r="O44" s="157">
        <f t="shared" si="7"/>
        <v>173061</v>
      </c>
      <c r="P44" s="156">
        <v>66932</v>
      </c>
    </row>
    <row r="45" spans="1:16" ht="15" hidden="1">
      <c r="A45" s="155" t="s">
        <v>489</v>
      </c>
      <c r="B45" s="156"/>
      <c r="C45" s="156"/>
      <c r="D45" s="156"/>
      <c r="E45" s="157">
        <f>SUM(B45:D45)</f>
        <v>0</v>
      </c>
      <c r="F45" s="156"/>
      <c r="G45" s="156"/>
      <c r="H45" s="156">
        <v>-6515</v>
      </c>
      <c r="I45" s="156"/>
      <c r="J45" s="156"/>
      <c r="K45" s="156"/>
      <c r="L45" s="156"/>
      <c r="M45" s="156"/>
      <c r="N45" s="156"/>
      <c r="O45" s="157">
        <f t="shared" si="7"/>
        <v>-6515</v>
      </c>
      <c r="P45" s="156"/>
    </row>
    <row r="46" spans="1:16" ht="15" hidden="1">
      <c r="A46" s="155" t="s">
        <v>490</v>
      </c>
      <c r="B46" s="156"/>
      <c r="C46" s="156"/>
      <c r="D46" s="156"/>
      <c r="E46" s="157">
        <f aca="true" t="shared" si="8" ref="E46:E51">SUM(B46:D46)</f>
        <v>0</v>
      </c>
      <c r="F46" s="156">
        <v>35532</v>
      </c>
      <c r="G46" s="156"/>
      <c r="H46" s="156">
        <v>15355</v>
      </c>
      <c r="I46" s="156"/>
      <c r="J46" s="156"/>
      <c r="K46" s="156"/>
      <c r="L46" s="156">
        <v>173172</v>
      </c>
      <c r="M46" s="156"/>
      <c r="N46" s="156"/>
      <c r="O46" s="157">
        <f t="shared" si="7"/>
        <v>224059</v>
      </c>
      <c r="P46" s="156"/>
    </row>
    <row r="47" spans="1:16" ht="15" hidden="1">
      <c r="A47" s="155" t="s">
        <v>491</v>
      </c>
      <c r="B47" s="156"/>
      <c r="C47" s="156"/>
      <c r="D47" s="156"/>
      <c r="E47" s="157">
        <f t="shared" si="8"/>
        <v>0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7">
        <f t="shared" si="7"/>
        <v>0</v>
      </c>
      <c r="P47" s="156"/>
    </row>
    <row r="48" spans="1:16" ht="15" hidden="1">
      <c r="A48" s="155" t="s">
        <v>492</v>
      </c>
      <c r="B48" s="156"/>
      <c r="C48" s="156"/>
      <c r="D48" s="156"/>
      <c r="E48" s="157">
        <f t="shared" si="8"/>
        <v>0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7">
        <f t="shared" si="7"/>
        <v>0</v>
      </c>
      <c r="P48" s="156"/>
    </row>
    <row r="49" spans="1:16" ht="15" hidden="1">
      <c r="A49" s="155" t="s">
        <v>493</v>
      </c>
      <c r="B49" s="156"/>
      <c r="C49" s="156"/>
      <c r="D49" s="156"/>
      <c r="E49" s="157">
        <f t="shared" si="8"/>
        <v>0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7">
        <f t="shared" si="7"/>
        <v>0</v>
      </c>
      <c r="P49" s="156"/>
    </row>
    <row r="50" spans="1:16" ht="15" hidden="1">
      <c r="A50" s="155" t="s">
        <v>494</v>
      </c>
      <c r="B50" s="156"/>
      <c r="C50" s="156"/>
      <c r="D50" s="156"/>
      <c r="E50" s="157">
        <f t="shared" si="8"/>
        <v>0</v>
      </c>
      <c r="F50" s="156"/>
      <c r="G50" s="156">
        <v>-11981</v>
      </c>
      <c r="H50" s="156"/>
      <c r="I50" s="156"/>
      <c r="J50" s="156"/>
      <c r="K50" s="156"/>
      <c r="L50" s="156"/>
      <c r="M50" s="156"/>
      <c r="N50" s="156"/>
      <c r="O50" s="157">
        <f t="shared" si="7"/>
        <v>-11981</v>
      </c>
      <c r="P50" s="156"/>
    </row>
    <row r="51" spans="1:16" ht="15" hidden="1">
      <c r="A51" s="155" t="s">
        <v>495</v>
      </c>
      <c r="B51" s="156"/>
      <c r="C51" s="156"/>
      <c r="D51" s="156"/>
      <c r="E51" s="157">
        <f t="shared" si="8"/>
        <v>0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7">
        <f t="shared" si="7"/>
        <v>0</v>
      </c>
      <c r="P51" s="156"/>
    </row>
    <row r="52" spans="1:16" ht="15" hidden="1">
      <c r="A52" s="177" t="s">
        <v>496</v>
      </c>
      <c r="B52" s="178">
        <f>SUM(B42:B51)</f>
        <v>0</v>
      </c>
      <c r="C52" s="178">
        <f>SUM(C42:C51)</f>
        <v>0</v>
      </c>
      <c r="D52" s="178">
        <f>SUM(D42:D51)</f>
        <v>0</v>
      </c>
      <c r="E52" s="178">
        <f>SUM(B52:D52)</f>
        <v>0</v>
      </c>
      <c r="F52" s="178">
        <f aca="true" t="shared" si="9" ref="F52:N52">SUM(F42:F51)</f>
        <v>47115</v>
      </c>
      <c r="G52" s="178">
        <f t="shared" si="9"/>
        <v>-11981</v>
      </c>
      <c r="H52" s="178">
        <f t="shared" si="9"/>
        <v>15355</v>
      </c>
      <c r="I52" s="178"/>
      <c r="J52" s="178"/>
      <c r="K52" s="178"/>
      <c r="L52" s="178">
        <f t="shared" si="9"/>
        <v>324901</v>
      </c>
      <c r="M52" s="178">
        <f t="shared" si="9"/>
        <v>5760</v>
      </c>
      <c r="N52" s="178">
        <f t="shared" si="9"/>
        <v>672</v>
      </c>
      <c r="O52" s="178">
        <f t="shared" si="7"/>
        <v>381822</v>
      </c>
      <c r="P52" s="178">
        <f>SUM(P42:P51)</f>
        <v>66932</v>
      </c>
    </row>
    <row r="53" spans="1:16" ht="15" hidden="1">
      <c r="A53" s="155" t="s">
        <v>497</v>
      </c>
      <c r="B53" s="156"/>
      <c r="C53" s="156">
        <v>35939</v>
      </c>
      <c r="D53" s="156">
        <v>71886</v>
      </c>
      <c r="E53" s="157">
        <f>SUM(B53:D53)</f>
        <v>107825</v>
      </c>
      <c r="F53" s="156"/>
      <c r="G53" s="156">
        <v>11981</v>
      </c>
      <c r="H53" s="156">
        <v>280</v>
      </c>
      <c r="I53" s="156"/>
      <c r="J53" s="156"/>
      <c r="K53" s="156"/>
      <c r="L53" s="156"/>
      <c r="M53" s="156"/>
      <c r="N53" s="156"/>
      <c r="O53" s="157">
        <f t="shared" si="7"/>
        <v>12261</v>
      </c>
      <c r="P53" s="156">
        <v>1279276</v>
      </c>
    </row>
    <row r="54" spans="1:17" ht="15" hidden="1">
      <c r="A54" s="155" t="s">
        <v>498</v>
      </c>
      <c r="B54" s="156">
        <f>B52+B53-B72</f>
        <v>0</v>
      </c>
      <c r="C54" s="156">
        <f>C52+C53-C72</f>
        <v>35939</v>
      </c>
      <c r="D54" s="156">
        <f>D52+D53-D72</f>
        <v>67367</v>
      </c>
      <c r="E54" s="157">
        <f>SUM(B54:D54)</f>
        <v>103306</v>
      </c>
      <c r="F54" s="156">
        <f aca="true" t="shared" si="10" ref="F54:N54">F52+F53-F72</f>
        <v>494</v>
      </c>
      <c r="G54" s="156">
        <f t="shared" si="10"/>
        <v>0</v>
      </c>
      <c r="H54" s="156">
        <f t="shared" si="10"/>
        <v>436</v>
      </c>
      <c r="I54" s="156"/>
      <c r="J54" s="156"/>
      <c r="K54" s="156"/>
      <c r="L54" s="156">
        <f t="shared" si="10"/>
        <v>1048</v>
      </c>
      <c r="M54" s="156">
        <f t="shared" si="10"/>
        <v>0</v>
      </c>
      <c r="N54" s="156">
        <f t="shared" si="10"/>
        <v>0</v>
      </c>
      <c r="O54" s="157">
        <f t="shared" si="7"/>
        <v>1978</v>
      </c>
      <c r="P54" s="156">
        <f>P52+P53-P72</f>
        <v>944616</v>
      </c>
      <c r="Q54" s="141">
        <f>SUM(O54:P54)</f>
        <v>946594</v>
      </c>
    </row>
    <row r="55" ht="13.5" hidden="1"/>
    <row r="56" spans="1:16" ht="15" hidden="1">
      <c r="A56" s="160" t="s">
        <v>499</v>
      </c>
      <c r="B56" s="161">
        <v>1</v>
      </c>
      <c r="C56" s="162">
        <v>0.09</v>
      </c>
      <c r="D56" s="161">
        <v>0.91</v>
      </c>
      <c r="E56" s="163" t="s">
        <v>69</v>
      </c>
      <c r="F56" s="160" t="s">
        <v>466</v>
      </c>
      <c r="G56" s="160" t="s">
        <v>466</v>
      </c>
      <c r="H56" s="160" t="s">
        <v>466</v>
      </c>
      <c r="I56" s="160"/>
      <c r="J56" s="160"/>
      <c r="K56" s="160"/>
      <c r="L56" s="160" t="s">
        <v>466</v>
      </c>
      <c r="M56" s="160" t="s">
        <v>466</v>
      </c>
      <c r="N56" s="164" t="s">
        <v>466</v>
      </c>
      <c r="O56" s="164" t="s">
        <v>69</v>
      </c>
      <c r="P56" s="164" t="s">
        <v>467</v>
      </c>
    </row>
    <row r="57" spans="1:16" ht="15" hidden="1">
      <c r="A57" s="165"/>
      <c r="B57" s="166"/>
      <c r="C57" s="167" t="s">
        <v>468</v>
      </c>
      <c r="D57" s="166" t="s">
        <v>469</v>
      </c>
      <c r="E57" s="168" t="s">
        <v>470</v>
      </c>
      <c r="F57" s="165" t="s">
        <v>471</v>
      </c>
      <c r="G57" s="165" t="s">
        <v>472</v>
      </c>
      <c r="H57" s="165" t="s">
        <v>473</v>
      </c>
      <c r="I57" s="165"/>
      <c r="J57" s="165"/>
      <c r="K57" s="165"/>
      <c r="L57" s="165" t="s">
        <v>474</v>
      </c>
      <c r="M57" s="165" t="s">
        <v>511</v>
      </c>
      <c r="N57" s="166" t="s">
        <v>512</v>
      </c>
      <c r="O57" s="166" t="s">
        <v>466</v>
      </c>
      <c r="P57" s="166" t="s">
        <v>476</v>
      </c>
    </row>
    <row r="58" spans="1:16" ht="15" hidden="1">
      <c r="A58" s="169"/>
      <c r="B58" s="170" t="s">
        <v>477</v>
      </c>
      <c r="C58" s="171" t="s">
        <v>478</v>
      </c>
      <c r="D58" s="170" t="s">
        <v>479</v>
      </c>
      <c r="E58" s="172"/>
      <c r="F58" s="169" t="s">
        <v>480</v>
      </c>
      <c r="G58" s="169" t="s">
        <v>481</v>
      </c>
      <c r="H58" s="169" t="s">
        <v>482</v>
      </c>
      <c r="I58" s="169"/>
      <c r="J58" s="169"/>
      <c r="K58" s="169"/>
      <c r="L58" s="169" t="s">
        <v>483</v>
      </c>
      <c r="M58" s="169" t="s">
        <v>513</v>
      </c>
      <c r="N58" s="170" t="s">
        <v>514</v>
      </c>
      <c r="O58" s="170"/>
      <c r="P58" s="170" t="s">
        <v>485</v>
      </c>
    </row>
    <row r="59" spans="1:16" ht="15" hidden="1">
      <c r="A59" s="173" t="s">
        <v>515</v>
      </c>
      <c r="B59" s="174"/>
      <c r="C59" s="175"/>
      <c r="D59" s="174"/>
      <c r="E59" s="176"/>
      <c r="F59" s="173">
        <v>588</v>
      </c>
      <c r="G59" s="173">
        <v>389</v>
      </c>
      <c r="H59" s="173">
        <v>562</v>
      </c>
      <c r="I59" s="173"/>
      <c r="J59" s="173"/>
      <c r="K59" s="173"/>
      <c r="L59" s="173">
        <v>288</v>
      </c>
      <c r="M59" s="173"/>
      <c r="N59" s="174"/>
      <c r="O59" s="174"/>
      <c r="P59" s="174"/>
    </row>
    <row r="60" spans="1:16" ht="15" hidden="1">
      <c r="A60" s="155" t="s">
        <v>500</v>
      </c>
      <c r="B60" s="156"/>
      <c r="C60" s="156"/>
      <c r="D60" s="156"/>
      <c r="E60" s="157">
        <f aca="true" t="shared" si="11" ref="E60:E71">SUM(B60:D60)</f>
        <v>0</v>
      </c>
      <c r="F60" s="156">
        <v>33396</v>
      </c>
      <c r="G60" s="156"/>
      <c r="H60" s="156">
        <v>11217</v>
      </c>
      <c r="I60" s="156"/>
      <c r="J60" s="156"/>
      <c r="K60" s="156"/>
      <c r="L60" s="156"/>
      <c r="M60" s="156"/>
      <c r="N60" s="156">
        <v>569</v>
      </c>
      <c r="O60" s="157">
        <f aca="true" t="shared" si="12" ref="O60:O67">SUM(F60:N60)</f>
        <v>45182</v>
      </c>
      <c r="P60" s="156"/>
    </row>
    <row r="61" spans="1:16" ht="15" hidden="1">
      <c r="A61" s="155" t="s">
        <v>501</v>
      </c>
      <c r="B61" s="156"/>
      <c r="C61" s="156"/>
      <c r="D61" s="156"/>
      <c r="E61" s="157">
        <f t="shared" si="11"/>
        <v>0</v>
      </c>
      <c r="F61" s="156">
        <v>3690</v>
      </c>
      <c r="G61" s="156"/>
      <c r="H61" s="156">
        <v>1762</v>
      </c>
      <c r="I61" s="156"/>
      <c r="J61" s="156"/>
      <c r="K61" s="156"/>
      <c r="L61" s="156"/>
      <c r="M61" s="156"/>
      <c r="N61" s="156"/>
      <c r="O61" s="157">
        <f t="shared" si="12"/>
        <v>5452</v>
      </c>
      <c r="P61" s="156"/>
    </row>
    <row r="62" spans="1:16" ht="15" hidden="1">
      <c r="A62" s="155" t="s">
        <v>516</v>
      </c>
      <c r="B62" s="156"/>
      <c r="C62" s="156"/>
      <c r="D62" s="156"/>
      <c r="E62" s="157">
        <f t="shared" si="11"/>
        <v>0</v>
      </c>
      <c r="F62" s="156">
        <v>55</v>
      </c>
      <c r="G62" s="156"/>
      <c r="H62" s="156"/>
      <c r="I62" s="156"/>
      <c r="J62" s="156"/>
      <c r="K62" s="156"/>
      <c r="L62" s="156"/>
      <c r="M62" s="156"/>
      <c r="N62" s="156"/>
      <c r="O62" s="157">
        <f t="shared" si="12"/>
        <v>55</v>
      </c>
      <c r="P62" s="156"/>
    </row>
    <row r="63" spans="1:16" ht="15" hidden="1">
      <c r="A63" s="155" t="s">
        <v>502</v>
      </c>
      <c r="B63" s="156"/>
      <c r="C63" s="156"/>
      <c r="D63" s="156"/>
      <c r="E63" s="157">
        <f t="shared" si="11"/>
        <v>0</v>
      </c>
      <c r="F63" s="156">
        <v>4386</v>
      </c>
      <c r="G63" s="156"/>
      <c r="H63" s="156">
        <v>1352</v>
      </c>
      <c r="I63" s="156"/>
      <c r="J63" s="156"/>
      <c r="K63" s="156"/>
      <c r="L63" s="156"/>
      <c r="M63" s="156"/>
      <c r="N63" s="156">
        <v>62</v>
      </c>
      <c r="O63" s="157">
        <f t="shared" si="12"/>
        <v>5800</v>
      </c>
      <c r="P63" s="156"/>
    </row>
    <row r="64" spans="1:16" ht="15" hidden="1">
      <c r="A64" s="155" t="s">
        <v>503</v>
      </c>
      <c r="B64" s="156"/>
      <c r="C64" s="156"/>
      <c r="D64" s="156"/>
      <c r="E64" s="157">
        <f t="shared" si="11"/>
        <v>0</v>
      </c>
      <c r="F64" s="156">
        <v>1758</v>
      </c>
      <c r="G64" s="156"/>
      <c r="H64" s="156">
        <v>602</v>
      </c>
      <c r="I64" s="156"/>
      <c r="J64" s="156"/>
      <c r="K64" s="156"/>
      <c r="L64" s="156"/>
      <c r="M64" s="156"/>
      <c r="N64" s="156">
        <v>27</v>
      </c>
      <c r="O64" s="157">
        <f t="shared" si="12"/>
        <v>2387</v>
      </c>
      <c r="P64" s="156"/>
    </row>
    <row r="65" spans="1:16" ht="15" hidden="1">
      <c r="A65" s="155" t="s">
        <v>504</v>
      </c>
      <c r="B65" s="156"/>
      <c r="C65" s="156"/>
      <c r="D65" s="156"/>
      <c r="E65" s="157">
        <f t="shared" si="11"/>
        <v>0</v>
      </c>
      <c r="F65" s="156">
        <v>329</v>
      </c>
      <c r="G65" s="156"/>
      <c r="H65" s="156">
        <v>266</v>
      </c>
      <c r="I65" s="156"/>
      <c r="J65" s="156"/>
      <c r="K65" s="156"/>
      <c r="L65" s="156"/>
      <c r="M65" s="156"/>
      <c r="N65" s="156">
        <v>14</v>
      </c>
      <c r="O65" s="157">
        <f t="shared" si="12"/>
        <v>609</v>
      </c>
      <c r="P65" s="156"/>
    </row>
    <row r="66" spans="1:16" ht="15" hidden="1">
      <c r="A66" s="155" t="s">
        <v>505</v>
      </c>
      <c r="B66" s="156"/>
      <c r="C66" s="156"/>
      <c r="D66" s="156">
        <v>671</v>
      </c>
      <c r="E66" s="157">
        <f t="shared" si="11"/>
        <v>671</v>
      </c>
      <c r="F66" s="156">
        <v>755</v>
      </c>
      <c r="G66" s="156"/>
      <c r="H66" s="156"/>
      <c r="I66" s="156"/>
      <c r="J66" s="156"/>
      <c r="K66" s="156"/>
      <c r="L66" s="156"/>
      <c r="M66" s="156"/>
      <c r="N66" s="156"/>
      <c r="O66" s="157">
        <f t="shared" si="12"/>
        <v>755</v>
      </c>
      <c r="P66" s="156"/>
    </row>
    <row r="67" spans="1:16" ht="15" hidden="1">
      <c r="A67" s="155" t="s">
        <v>506</v>
      </c>
      <c r="B67" s="156"/>
      <c r="C67" s="156"/>
      <c r="D67" s="156"/>
      <c r="E67" s="157">
        <f t="shared" si="11"/>
        <v>0</v>
      </c>
      <c r="F67" s="156">
        <v>1816</v>
      </c>
      <c r="G67" s="156"/>
      <c r="H67" s="156"/>
      <c r="I67" s="156"/>
      <c r="J67" s="156"/>
      <c r="K67" s="156"/>
      <c r="L67" s="156">
        <v>4920</v>
      </c>
      <c r="M67" s="156">
        <v>5760</v>
      </c>
      <c r="N67" s="156"/>
      <c r="O67" s="157">
        <f t="shared" si="12"/>
        <v>12496</v>
      </c>
      <c r="P67" s="156"/>
    </row>
    <row r="68" spans="1:16" ht="15" hidden="1">
      <c r="A68" s="155" t="s">
        <v>507</v>
      </c>
      <c r="B68" s="156"/>
      <c r="C68" s="156"/>
      <c r="D68" s="156"/>
      <c r="E68" s="157">
        <f t="shared" si="11"/>
        <v>0</v>
      </c>
      <c r="F68" s="156">
        <v>436</v>
      </c>
      <c r="G68" s="156"/>
      <c r="H68" s="156"/>
      <c r="I68" s="156"/>
      <c r="J68" s="156"/>
      <c r="K68" s="156"/>
      <c r="L68" s="156"/>
      <c r="M68" s="156"/>
      <c r="N68" s="156"/>
      <c r="O68" s="157">
        <f>SUM(F68:N68)</f>
        <v>436</v>
      </c>
      <c r="P68" s="156"/>
    </row>
    <row r="69" spans="1:16" ht="15" hidden="1">
      <c r="A69" s="155" t="s">
        <v>517</v>
      </c>
      <c r="B69" s="156"/>
      <c r="C69" s="156"/>
      <c r="D69" s="156"/>
      <c r="E69" s="157">
        <f t="shared" si="11"/>
        <v>0</v>
      </c>
      <c r="F69" s="156"/>
      <c r="G69" s="156"/>
      <c r="H69" s="156"/>
      <c r="I69" s="156"/>
      <c r="J69" s="156"/>
      <c r="K69" s="156"/>
      <c r="L69" s="156"/>
      <c r="M69" s="156"/>
      <c r="N69" s="156"/>
      <c r="O69" s="157">
        <f>SUM(F69:N69)</f>
        <v>0</v>
      </c>
      <c r="P69" s="156">
        <v>401592</v>
      </c>
    </row>
    <row r="70" spans="1:16" ht="15" hidden="1">
      <c r="A70" s="155" t="s">
        <v>518</v>
      </c>
      <c r="B70" s="156"/>
      <c r="C70" s="156"/>
      <c r="D70" s="156">
        <v>3848</v>
      </c>
      <c r="E70" s="157">
        <f t="shared" si="11"/>
        <v>3848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7">
        <f>SUM(F70:N70)</f>
        <v>0</v>
      </c>
      <c r="P70" s="156"/>
    </row>
    <row r="71" spans="1:16" ht="15" hidden="1">
      <c r="A71" s="155" t="s">
        <v>509</v>
      </c>
      <c r="B71" s="156"/>
      <c r="C71" s="156"/>
      <c r="D71" s="156"/>
      <c r="E71" s="157">
        <f t="shared" si="11"/>
        <v>0</v>
      </c>
      <c r="F71" s="156"/>
      <c r="G71" s="156"/>
      <c r="H71" s="156"/>
      <c r="I71" s="156"/>
      <c r="J71" s="156"/>
      <c r="K71" s="156"/>
      <c r="L71" s="156">
        <v>318933</v>
      </c>
      <c r="M71" s="156"/>
      <c r="N71" s="156"/>
      <c r="O71" s="157">
        <f>SUM(F71:N71)</f>
        <v>318933</v>
      </c>
      <c r="P71" s="156"/>
    </row>
    <row r="72" spans="1:16" ht="15" hidden="1">
      <c r="A72" s="177" t="s">
        <v>496</v>
      </c>
      <c r="B72" s="178">
        <f>SUM(B60:B71)</f>
        <v>0</v>
      </c>
      <c r="C72" s="178">
        <f>SUM(C60:C71)</f>
        <v>0</v>
      </c>
      <c r="D72" s="178">
        <f>SUM(D60:D71)</f>
        <v>4519</v>
      </c>
      <c r="E72" s="178">
        <f>SUM(B72:D72)</f>
        <v>4519</v>
      </c>
      <c r="F72" s="178">
        <f aca="true" t="shared" si="13" ref="F72:P72">SUM(F60:F71)</f>
        <v>46621</v>
      </c>
      <c r="G72" s="178">
        <f t="shared" si="13"/>
        <v>0</v>
      </c>
      <c r="H72" s="178">
        <f t="shared" si="13"/>
        <v>15199</v>
      </c>
      <c r="I72" s="178"/>
      <c r="J72" s="178"/>
      <c r="K72" s="178"/>
      <c r="L72" s="178">
        <f t="shared" si="13"/>
        <v>323853</v>
      </c>
      <c r="M72" s="178">
        <f t="shared" si="13"/>
        <v>5760</v>
      </c>
      <c r="N72" s="178">
        <f t="shared" si="13"/>
        <v>672</v>
      </c>
      <c r="O72" s="178">
        <f t="shared" si="13"/>
        <v>392105</v>
      </c>
      <c r="P72" s="178">
        <f t="shared" si="13"/>
        <v>401592</v>
      </c>
    </row>
    <row r="73" spans="1:19" ht="15">
      <c r="A73" s="428" t="s">
        <v>311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</row>
    <row r="74" spans="1:18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P74" s="43"/>
      <c r="R74" s="43" t="s">
        <v>524</v>
      </c>
    </row>
    <row r="75" spans="1:19" ht="15">
      <c r="A75" s="419" t="s">
        <v>314</v>
      </c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</row>
    <row r="76" spans="1:19" ht="15">
      <c r="A76" s="419" t="s">
        <v>577</v>
      </c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</row>
    <row r="78" spans="1:19" ht="15">
      <c r="A78" s="217" t="s">
        <v>465</v>
      </c>
      <c r="B78" s="218">
        <v>1</v>
      </c>
      <c r="C78" s="219">
        <v>0.09</v>
      </c>
      <c r="D78" s="218">
        <v>0.91</v>
      </c>
      <c r="E78" s="220" t="s">
        <v>69</v>
      </c>
      <c r="F78" s="217" t="s">
        <v>466</v>
      </c>
      <c r="G78" s="217" t="s">
        <v>466</v>
      </c>
      <c r="H78" s="217" t="s">
        <v>466</v>
      </c>
      <c r="I78" s="217" t="s">
        <v>466</v>
      </c>
      <c r="J78" s="221" t="s">
        <v>466</v>
      </c>
      <c r="K78" s="221" t="s">
        <v>466</v>
      </c>
      <c r="L78" s="221" t="s">
        <v>69</v>
      </c>
      <c r="M78" s="217" t="s">
        <v>466</v>
      </c>
      <c r="N78" s="217" t="s">
        <v>466</v>
      </c>
      <c r="O78" s="217" t="s">
        <v>466</v>
      </c>
      <c r="P78" s="221" t="s">
        <v>69</v>
      </c>
      <c r="Q78" s="221" t="s">
        <v>69</v>
      </c>
      <c r="R78" s="221" t="s">
        <v>467</v>
      </c>
      <c r="S78" s="221" t="s">
        <v>69</v>
      </c>
    </row>
    <row r="79" spans="1:19" ht="15">
      <c r="A79" s="222"/>
      <c r="B79" s="223"/>
      <c r="C79" s="224" t="s">
        <v>468</v>
      </c>
      <c r="D79" s="223" t="s">
        <v>568</v>
      </c>
      <c r="E79" s="225" t="s">
        <v>470</v>
      </c>
      <c r="F79" s="222" t="s">
        <v>471</v>
      </c>
      <c r="G79" s="222" t="s">
        <v>569</v>
      </c>
      <c r="H79" s="222" t="s">
        <v>472</v>
      </c>
      <c r="I79" s="222" t="s">
        <v>473</v>
      </c>
      <c r="J79" s="223" t="s">
        <v>519</v>
      </c>
      <c r="K79" s="223" t="s">
        <v>519</v>
      </c>
      <c r="L79" s="223" t="s">
        <v>466</v>
      </c>
      <c r="M79" s="222" t="s">
        <v>474</v>
      </c>
      <c r="N79" s="222" t="s">
        <v>511</v>
      </c>
      <c r="O79" s="222" t="s">
        <v>569</v>
      </c>
      <c r="P79" s="223" t="s">
        <v>466</v>
      </c>
      <c r="Q79" s="223" t="s">
        <v>466</v>
      </c>
      <c r="R79" s="223" t="s">
        <v>476</v>
      </c>
      <c r="S79" s="223" t="s">
        <v>470</v>
      </c>
    </row>
    <row r="80" spans="1:19" ht="15">
      <c r="A80" s="226"/>
      <c r="B80" s="227" t="s">
        <v>477</v>
      </c>
      <c r="C80" s="228" t="s">
        <v>478</v>
      </c>
      <c r="D80" s="227" t="s">
        <v>479</v>
      </c>
      <c r="E80" s="298" t="s">
        <v>821</v>
      </c>
      <c r="F80" s="226" t="s">
        <v>480</v>
      </c>
      <c r="G80" s="226" t="s">
        <v>570</v>
      </c>
      <c r="H80" s="226" t="s">
        <v>481</v>
      </c>
      <c r="I80" s="226" t="s">
        <v>482</v>
      </c>
      <c r="J80" s="227" t="s">
        <v>520</v>
      </c>
      <c r="K80" s="227" t="s">
        <v>521</v>
      </c>
      <c r="L80" s="227" t="s">
        <v>522</v>
      </c>
      <c r="M80" s="226" t="s">
        <v>483</v>
      </c>
      <c r="N80" s="226" t="s">
        <v>513</v>
      </c>
      <c r="O80" s="226" t="s">
        <v>571</v>
      </c>
      <c r="P80" s="227" t="s">
        <v>523</v>
      </c>
      <c r="Q80" s="227"/>
      <c r="R80" s="227" t="s">
        <v>485</v>
      </c>
      <c r="S80" s="227"/>
    </row>
    <row r="81" spans="1:19" ht="15">
      <c r="A81" s="173" t="s">
        <v>515</v>
      </c>
      <c r="B81" s="174"/>
      <c r="C81" s="175"/>
      <c r="D81" s="174"/>
      <c r="E81" s="176"/>
      <c r="F81" s="173">
        <v>588</v>
      </c>
      <c r="G81" s="173">
        <v>388</v>
      </c>
      <c r="H81" s="173">
        <v>389</v>
      </c>
      <c r="I81" s="173">
        <v>562</v>
      </c>
      <c r="J81" s="174">
        <v>532</v>
      </c>
      <c r="K81" s="174">
        <v>532</v>
      </c>
      <c r="L81" s="173"/>
      <c r="M81" s="173" t="s">
        <v>572</v>
      </c>
      <c r="N81" s="173">
        <v>618</v>
      </c>
      <c r="O81" s="173">
        <v>759</v>
      </c>
      <c r="P81" s="174"/>
      <c r="Q81" s="174"/>
      <c r="R81" s="174">
        <v>618</v>
      </c>
      <c r="S81" s="179"/>
    </row>
    <row r="82" spans="1:19" ht="15">
      <c r="A82" s="155" t="s">
        <v>486</v>
      </c>
      <c r="B82" s="156">
        <v>1981</v>
      </c>
      <c r="C82" s="156"/>
      <c r="D82" s="156"/>
      <c r="E82" s="179">
        <f>SUM(B82:D82)</f>
        <v>1981</v>
      </c>
      <c r="F82" s="156"/>
      <c r="G82" s="156"/>
      <c r="H82" s="156"/>
      <c r="I82" s="156"/>
      <c r="J82" s="156"/>
      <c r="K82" s="156"/>
      <c r="L82" s="157">
        <f aca="true" t="shared" si="14" ref="L82:L93">SUM(F82:K82)</f>
        <v>0</v>
      </c>
      <c r="M82" s="156"/>
      <c r="N82" s="156"/>
      <c r="O82" s="156"/>
      <c r="P82" s="157">
        <f>SUM(M82:O82)</f>
        <v>0</v>
      </c>
      <c r="Q82" s="179">
        <f aca="true" t="shared" si="15" ref="Q82:Q95">L82+P82</f>
        <v>0</v>
      </c>
      <c r="R82" s="156"/>
      <c r="S82" s="179">
        <f>E82+Q82+R82</f>
        <v>1981</v>
      </c>
    </row>
    <row r="83" spans="1:19" ht="15">
      <c r="A83" s="155" t="s">
        <v>573</v>
      </c>
      <c r="B83" s="156"/>
      <c r="C83" s="156">
        <v>36</v>
      </c>
      <c r="D83" s="156">
        <v>69</v>
      </c>
      <c r="E83" s="179">
        <f>SUM(B83:D83)</f>
        <v>105</v>
      </c>
      <c r="F83" s="156">
        <v>4</v>
      </c>
      <c r="G83" s="156">
        <v>1</v>
      </c>
      <c r="H83" s="156">
        <v>2</v>
      </c>
      <c r="I83" s="156"/>
      <c r="J83" s="156">
        <v>1</v>
      </c>
      <c r="K83" s="156">
        <v>1</v>
      </c>
      <c r="L83" s="157">
        <f t="shared" si="14"/>
        <v>9</v>
      </c>
      <c r="M83" s="156">
        <v>2</v>
      </c>
      <c r="N83" s="156">
        <v>84</v>
      </c>
      <c r="O83" s="156">
        <v>7</v>
      </c>
      <c r="P83" s="157">
        <f>SUM(M83:O83)</f>
        <v>93</v>
      </c>
      <c r="Q83" s="179">
        <f>L83+P83</f>
        <v>102</v>
      </c>
      <c r="R83" s="156">
        <v>766</v>
      </c>
      <c r="S83" s="179">
        <f aca="true" t="shared" si="16" ref="S83:S96">E83+Q83+R83</f>
        <v>973</v>
      </c>
    </row>
    <row r="84" spans="1:19" ht="15">
      <c r="A84" s="155" t="s">
        <v>487</v>
      </c>
      <c r="B84" s="156"/>
      <c r="C84" s="156"/>
      <c r="D84" s="156"/>
      <c r="E84" s="179">
        <f>SUM(B84:D84)</f>
        <v>0</v>
      </c>
      <c r="F84" s="156">
        <v>10240</v>
      </c>
      <c r="G84" s="156"/>
      <c r="H84" s="156"/>
      <c r="I84" s="156"/>
      <c r="J84" s="156"/>
      <c r="K84" s="156"/>
      <c r="L84" s="157">
        <f t="shared" si="14"/>
        <v>10240</v>
      </c>
      <c r="M84" s="156"/>
      <c r="N84" s="156"/>
      <c r="O84" s="156"/>
      <c r="P84" s="157">
        <f aca="true" t="shared" si="17" ref="P84:P96">SUM(M84:O84)</f>
        <v>0</v>
      </c>
      <c r="Q84" s="179">
        <f t="shared" si="15"/>
        <v>10240</v>
      </c>
      <c r="R84" s="156"/>
      <c r="S84" s="179">
        <f t="shared" si="16"/>
        <v>10240</v>
      </c>
    </row>
    <row r="85" spans="1:19" ht="15">
      <c r="A85" s="155" t="s">
        <v>488</v>
      </c>
      <c r="B85" s="156"/>
      <c r="C85" s="156"/>
      <c r="D85" s="156"/>
      <c r="E85" s="179">
        <f>SUM(B85:D85)</f>
        <v>0</v>
      </c>
      <c r="F85" s="156">
        <v>48489</v>
      </c>
      <c r="G85" s="156"/>
      <c r="H85" s="156"/>
      <c r="I85" s="156">
        <v>12935</v>
      </c>
      <c r="J85" s="156">
        <v>84293</v>
      </c>
      <c r="K85" s="156">
        <v>67974</v>
      </c>
      <c r="L85" s="157">
        <f t="shared" si="14"/>
        <v>213691</v>
      </c>
      <c r="M85" s="156">
        <v>365655</v>
      </c>
      <c r="N85" s="156">
        <v>5760</v>
      </c>
      <c r="O85" s="156">
        <v>526</v>
      </c>
      <c r="P85" s="157">
        <f t="shared" si="17"/>
        <v>371941</v>
      </c>
      <c r="Q85" s="179">
        <f t="shared" si="15"/>
        <v>585632</v>
      </c>
      <c r="R85" s="156">
        <v>67192</v>
      </c>
      <c r="S85" s="179">
        <f t="shared" si="16"/>
        <v>652824</v>
      </c>
    </row>
    <row r="86" spans="1:19" ht="15">
      <c r="A86" s="155" t="s">
        <v>489</v>
      </c>
      <c r="B86" s="156"/>
      <c r="C86" s="156"/>
      <c r="D86" s="156"/>
      <c r="E86" s="179">
        <f>SUM(B86:D86)</f>
        <v>0</v>
      </c>
      <c r="F86" s="156">
        <v>-48164</v>
      </c>
      <c r="G86" s="156"/>
      <c r="H86" s="156"/>
      <c r="I86" s="156">
        <v>-12935</v>
      </c>
      <c r="J86" s="156">
        <v>-84279</v>
      </c>
      <c r="K86" s="156">
        <v>-51020</v>
      </c>
      <c r="L86" s="157">
        <f t="shared" si="14"/>
        <v>-196398</v>
      </c>
      <c r="M86" s="156">
        <v>-50</v>
      </c>
      <c r="N86" s="156"/>
      <c r="O86" s="156"/>
      <c r="P86" s="157">
        <f t="shared" si="17"/>
        <v>-50</v>
      </c>
      <c r="Q86" s="179">
        <f t="shared" si="15"/>
        <v>-196448</v>
      </c>
      <c r="R86" s="156"/>
      <c r="S86" s="179">
        <f t="shared" si="16"/>
        <v>-196448</v>
      </c>
    </row>
    <row r="87" spans="1:19" ht="15">
      <c r="A87" s="155" t="s">
        <v>490</v>
      </c>
      <c r="B87" s="156"/>
      <c r="C87" s="156">
        <v>1909</v>
      </c>
      <c r="D87" s="156">
        <v>19300</v>
      </c>
      <c r="E87" s="179">
        <f aca="true" t="shared" si="18" ref="E87:E93">SUM(B87:D87)</f>
        <v>21209</v>
      </c>
      <c r="F87" s="156">
        <v>119243</v>
      </c>
      <c r="G87" s="156">
        <v>28456</v>
      </c>
      <c r="H87" s="156"/>
      <c r="I87" s="156">
        <v>63797</v>
      </c>
      <c r="J87" s="156">
        <v>84279</v>
      </c>
      <c r="K87" s="156">
        <v>68564</v>
      </c>
      <c r="L87" s="157">
        <f t="shared" si="14"/>
        <v>364339</v>
      </c>
      <c r="M87" s="156">
        <v>173172</v>
      </c>
      <c r="N87" s="156">
        <v>1083333</v>
      </c>
      <c r="O87" s="156">
        <v>174742</v>
      </c>
      <c r="P87" s="157">
        <f t="shared" si="17"/>
        <v>1431247</v>
      </c>
      <c r="Q87" s="179">
        <f t="shared" si="15"/>
        <v>1795586</v>
      </c>
      <c r="R87" s="156"/>
      <c r="S87" s="179">
        <f>E87+Q87+R87</f>
        <v>1816795</v>
      </c>
    </row>
    <row r="88" spans="1:19" ht="15">
      <c r="A88" s="155" t="s">
        <v>491</v>
      </c>
      <c r="B88" s="156">
        <v>-21209</v>
      </c>
      <c r="C88" s="156"/>
      <c r="D88" s="156"/>
      <c r="E88" s="179">
        <f t="shared" si="18"/>
        <v>-21209</v>
      </c>
      <c r="F88" s="156"/>
      <c r="G88" s="156"/>
      <c r="H88" s="156"/>
      <c r="I88" s="156"/>
      <c r="J88" s="156"/>
      <c r="K88" s="156"/>
      <c r="L88" s="157">
        <f t="shared" si="14"/>
        <v>0</v>
      </c>
      <c r="M88" s="156"/>
      <c r="N88" s="156"/>
      <c r="O88" s="156"/>
      <c r="P88" s="157">
        <f t="shared" si="17"/>
        <v>0</v>
      </c>
      <c r="Q88" s="179">
        <f t="shared" si="15"/>
        <v>0</v>
      </c>
      <c r="R88" s="156">
        <v>-428860</v>
      </c>
      <c r="S88" s="179">
        <f t="shared" si="16"/>
        <v>-450069</v>
      </c>
    </row>
    <row r="89" spans="1:19" ht="15">
      <c r="A89" s="155" t="s">
        <v>574</v>
      </c>
      <c r="B89" s="156"/>
      <c r="C89" s="156"/>
      <c r="D89" s="156"/>
      <c r="E89" s="179">
        <f>SUM(B89:D89)</f>
        <v>0</v>
      </c>
      <c r="F89" s="156">
        <v>15246</v>
      </c>
      <c r="G89" s="156"/>
      <c r="H89" s="156"/>
      <c r="I89" s="156"/>
      <c r="J89" s="156">
        <v>36840</v>
      </c>
      <c r="K89" s="156"/>
      <c r="L89" s="157">
        <f>SUM(F89:K89)</f>
        <v>52086</v>
      </c>
      <c r="M89" s="156"/>
      <c r="N89" s="156"/>
      <c r="O89" s="156"/>
      <c r="P89" s="157">
        <f t="shared" si="17"/>
        <v>0</v>
      </c>
      <c r="Q89" s="179">
        <f>L89+P89</f>
        <v>52086</v>
      </c>
      <c r="R89" s="156"/>
      <c r="S89" s="179">
        <f t="shared" si="16"/>
        <v>52086</v>
      </c>
    </row>
    <row r="90" spans="1:19" ht="15">
      <c r="A90" s="155" t="s">
        <v>492</v>
      </c>
      <c r="B90" s="156"/>
      <c r="C90" s="156"/>
      <c r="D90" s="156"/>
      <c r="E90" s="179">
        <f t="shared" si="18"/>
        <v>0</v>
      </c>
      <c r="F90" s="156"/>
      <c r="G90" s="156"/>
      <c r="H90" s="156"/>
      <c r="I90" s="156"/>
      <c r="J90" s="156"/>
      <c r="K90" s="156"/>
      <c r="L90" s="157">
        <f t="shared" si="14"/>
        <v>0</v>
      </c>
      <c r="M90" s="156"/>
      <c r="N90" s="156"/>
      <c r="O90" s="156"/>
      <c r="P90" s="157">
        <f t="shared" si="17"/>
        <v>0</v>
      </c>
      <c r="Q90" s="179">
        <f t="shared" si="15"/>
        <v>0</v>
      </c>
      <c r="R90" s="156"/>
      <c r="S90" s="179">
        <f t="shared" si="16"/>
        <v>0</v>
      </c>
    </row>
    <row r="91" spans="1:19" ht="15">
      <c r="A91" s="155" t="s">
        <v>493</v>
      </c>
      <c r="B91" s="156"/>
      <c r="C91" s="156"/>
      <c r="D91" s="156"/>
      <c r="E91" s="179">
        <f t="shared" si="18"/>
        <v>0</v>
      </c>
      <c r="F91" s="156"/>
      <c r="G91" s="156"/>
      <c r="H91" s="156"/>
      <c r="I91" s="156"/>
      <c r="J91" s="156"/>
      <c r="K91" s="156"/>
      <c r="L91" s="157">
        <f t="shared" si="14"/>
        <v>0</v>
      </c>
      <c r="M91" s="156"/>
      <c r="N91" s="156"/>
      <c r="O91" s="156"/>
      <c r="P91" s="157">
        <f t="shared" si="17"/>
        <v>0</v>
      </c>
      <c r="Q91" s="179">
        <f t="shared" si="15"/>
        <v>0</v>
      </c>
      <c r="R91" s="156"/>
      <c r="S91" s="179">
        <f t="shared" si="16"/>
        <v>0</v>
      </c>
    </row>
    <row r="92" spans="1:19" ht="15">
      <c r="A92" s="155" t="s">
        <v>494</v>
      </c>
      <c r="B92" s="156"/>
      <c r="C92" s="156"/>
      <c r="D92" s="156"/>
      <c r="E92" s="179">
        <f t="shared" si="18"/>
        <v>0</v>
      </c>
      <c r="F92" s="156"/>
      <c r="G92" s="156"/>
      <c r="H92" s="156">
        <v>-11981</v>
      </c>
      <c r="I92" s="156"/>
      <c r="J92" s="156"/>
      <c r="K92" s="156"/>
      <c r="L92" s="157">
        <f t="shared" si="14"/>
        <v>-11981</v>
      </c>
      <c r="M92" s="156"/>
      <c r="N92" s="156"/>
      <c r="O92" s="156"/>
      <c r="P92" s="157">
        <f t="shared" si="17"/>
        <v>0</v>
      </c>
      <c r="Q92" s="179">
        <f t="shared" si="15"/>
        <v>-11981</v>
      </c>
      <c r="R92" s="156"/>
      <c r="S92" s="179">
        <f t="shared" si="16"/>
        <v>-11981</v>
      </c>
    </row>
    <row r="93" spans="1:19" ht="15">
      <c r="A93" s="155" t="s">
        <v>495</v>
      </c>
      <c r="B93" s="156">
        <v>19228</v>
      </c>
      <c r="C93" s="156"/>
      <c r="D93" s="156"/>
      <c r="E93" s="179">
        <f t="shared" si="18"/>
        <v>19228</v>
      </c>
      <c r="F93" s="156"/>
      <c r="G93" s="156"/>
      <c r="H93" s="156"/>
      <c r="I93" s="156"/>
      <c r="J93" s="156"/>
      <c r="K93" s="156"/>
      <c r="L93" s="157">
        <f t="shared" si="14"/>
        <v>0</v>
      </c>
      <c r="M93" s="156"/>
      <c r="N93" s="156"/>
      <c r="O93" s="156"/>
      <c r="P93" s="157">
        <f t="shared" si="17"/>
        <v>0</v>
      </c>
      <c r="Q93" s="179">
        <f t="shared" si="15"/>
        <v>0</v>
      </c>
      <c r="R93" s="156"/>
      <c r="S93" s="179">
        <f t="shared" si="16"/>
        <v>19228</v>
      </c>
    </row>
    <row r="94" spans="1:19" ht="15">
      <c r="A94" s="177" t="s">
        <v>496</v>
      </c>
      <c r="B94" s="178">
        <f>SUM(B82:B93)</f>
        <v>0</v>
      </c>
      <c r="C94" s="178">
        <f>SUM(C82:C93)</f>
        <v>1945</v>
      </c>
      <c r="D94" s="178">
        <f>SUM(D82:D93)</f>
        <v>19369</v>
      </c>
      <c r="E94" s="178">
        <f>SUM(B94:D94)</f>
        <v>21314</v>
      </c>
      <c r="F94" s="178">
        <f aca="true" t="shared" si="19" ref="F94:K94">SUM(F82:F93)</f>
        <v>145058</v>
      </c>
      <c r="G94" s="178">
        <f t="shared" si="19"/>
        <v>28457</v>
      </c>
      <c r="H94" s="178">
        <f t="shared" si="19"/>
        <v>-11979</v>
      </c>
      <c r="I94" s="178">
        <f t="shared" si="19"/>
        <v>63797</v>
      </c>
      <c r="J94" s="178">
        <f t="shared" si="19"/>
        <v>121134</v>
      </c>
      <c r="K94" s="178">
        <f t="shared" si="19"/>
        <v>85519</v>
      </c>
      <c r="L94" s="178">
        <f>SUM(F94:K94)</f>
        <v>431986</v>
      </c>
      <c r="M94" s="178">
        <f>SUM(M82:M93)</f>
        <v>538779</v>
      </c>
      <c r="N94" s="178">
        <f>SUM(N82:N93)</f>
        <v>1089177</v>
      </c>
      <c r="O94" s="178">
        <f>SUM(O82:O93)</f>
        <v>175275</v>
      </c>
      <c r="P94" s="178">
        <f>SUM(P82:P93)</f>
        <v>1803231</v>
      </c>
      <c r="Q94" s="178">
        <f t="shared" si="15"/>
        <v>2235217</v>
      </c>
      <c r="R94" s="178">
        <f>SUM(R82:R93)</f>
        <v>-360902</v>
      </c>
      <c r="S94" s="178">
        <f>SUM(S82:S93)</f>
        <v>1895629</v>
      </c>
    </row>
    <row r="95" spans="1:19" ht="15">
      <c r="A95" s="155" t="s">
        <v>497</v>
      </c>
      <c r="B95" s="156"/>
      <c r="C95" s="156">
        <v>35939</v>
      </c>
      <c r="D95" s="156">
        <v>71886</v>
      </c>
      <c r="E95" s="179">
        <f>SUM(B95:D95)</f>
        <v>107825</v>
      </c>
      <c r="F95" s="156"/>
      <c r="G95" s="156"/>
      <c r="H95" s="156">
        <v>11981</v>
      </c>
      <c r="I95" s="156">
        <v>280</v>
      </c>
      <c r="J95" s="156"/>
      <c r="K95" s="156"/>
      <c r="L95" s="157">
        <f>SUM(F95:K95)</f>
        <v>12261</v>
      </c>
      <c r="M95" s="156"/>
      <c r="N95" s="156"/>
      <c r="O95" s="156"/>
      <c r="P95" s="157">
        <f t="shared" si="17"/>
        <v>0</v>
      </c>
      <c r="Q95" s="179">
        <f t="shared" si="15"/>
        <v>12261</v>
      </c>
      <c r="R95" s="156">
        <v>1279277</v>
      </c>
      <c r="S95" s="179">
        <f>E95+Q95+R95</f>
        <v>1399363</v>
      </c>
    </row>
    <row r="96" spans="1:19" ht="15">
      <c r="A96" s="155" t="s">
        <v>498</v>
      </c>
      <c r="B96" s="156">
        <f>B94+B95-B117</f>
        <v>0</v>
      </c>
      <c r="C96" s="156">
        <f>C94+C95-C117</f>
        <v>37884</v>
      </c>
      <c r="D96" s="156">
        <f>D94+D95-D117</f>
        <v>75993</v>
      </c>
      <c r="E96" s="179">
        <f>SUM(B96:D96)</f>
        <v>113877</v>
      </c>
      <c r="F96" s="156">
        <f aca="true" t="shared" si="20" ref="F96:K96">F94+F95-F117</f>
        <v>2244</v>
      </c>
      <c r="G96" s="156">
        <f t="shared" si="20"/>
        <v>8000</v>
      </c>
      <c r="H96" s="156">
        <f t="shared" si="20"/>
        <v>2</v>
      </c>
      <c r="I96" s="156">
        <f t="shared" si="20"/>
        <v>6</v>
      </c>
      <c r="J96" s="156">
        <f t="shared" si="20"/>
        <v>2</v>
      </c>
      <c r="K96" s="156">
        <f t="shared" si="20"/>
        <v>1</v>
      </c>
      <c r="L96" s="157">
        <f>SUM(F96:K96)</f>
        <v>10255</v>
      </c>
      <c r="M96" s="156">
        <f>M94+M95-M117</f>
        <v>2</v>
      </c>
      <c r="N96" s="156">
        <f>N94+N95-N117</f>
        <v>422069</v>
      </c>
      <c r="O96" s="156">
        <f>O94+O95-O117</f>
        <v>164748</v>
      </c>
      <c r="P96" s="157">
        <f t="shared" si="17"/>
        <v>586819</v>
      </c>
      <c r="Q96" s="179">
        <f>L96+P96</f>
        <v>597074</v>
      </c>
      <c r="R96" s="156">
        <f>R94+R95-R117</f>
        <v>515223</v>
      </c>
      <c r="S96" s="179">
        <f t="shared" si="16"/>
        <v>1226174</v>
      </c>
    </row>
    <row r="98" spans="1:19" ht="15">
      <c r="A98" s="217" t="s">
        <v>499</v>
      </c>
      <c r="B98" s="218">
        <v>1</v>
      </c>
      <c r="C98" s="219">
        <v>0.09</v>
      </c>
      <c r="D98" s="218">
        <v>0.91</v>
      </c>
      <c r="E98" s="220" t="s">
        <v>69</v>
      </c>
      <c r="F98" s="217" t="s">
        <v>466</v>
      </c>
      <c r="G98" s="217" t="s">
        <v>466</v>
      </c>
      <c r="H98" s="217" t="s">
        <v>466</v>
      </c>
      <c r="I98" s="217" t="s">
        <v>466</v>
      </c>
      <c r="J98" s="221" t="s">
        <v>466</v>
      </c>
      <c r="K98" s="221" t="s">
        <v>466</v>
      </c>
      <c r="L98" s="221" t="s">
        <v>69</v>
      </c>
      <c r="M98" s="217" t="s">
        <v>466</v>
      </c>
      <c r="N98" s="217" t="s">
        <v>466</v>
      </c>
      <c r="O98" s="217" t="s">
        <v>466</v>
      </c>
      <c r="P98" s="221" t="s">
        <v>69</v>
      </c>
      <c r="Q98" s="221" t="s">
        <v>69</v>
      </c>
      <c r="R98" s="221" t="s">
        <v>467</v>
      </c>
      <c r="S98" s="221" t="s">
        <v>69</v>
      </c>
    </row>
    <row r="99" spans="1:19" ht="15">
      <c r="A99" s="222"/>
      <c r="B99" s="223"/>
      <c r="C99" s="224" t="s">
        <v>468</v>
      </c>
      <c r="D99" s="223" t="s">
        <v>568</v>
      </c>
      <c r="E99" s="225" t="s">
        <v>470</v>
      </c>
      <c r="F99" s="222" t="s">
        <v>471</v>
      </c>
      <c r="G99" s="222" t="s">
        <v>569</v>
      </c>
      <c r="H99" s="222" t="s">
        <v>472</v>
      </c>
      <c r="I99" s="222" t="s">
        <v>473</v>
      </c>
      <c r="J99" s="223" t="s">
        <v>519</v>
      </c>
      <c r="K99" s="223" t="s">
        <v>519</v>
      </c>
      <c r="L99" s="223" t="s">
        <v>466</v>
      </c>
      <c r="M99" s="222" t="s">
        <v>474</v>
      </c>
      <c r="N99" s="222" t="s">
        <v>511</v>
      </c>
      <c r="O99" s="222" t="s">
        <v>569</v>
      </c>
      <c r="P99" s="223" t="s">
        <v>466</v>
      </c>
      <c r="Q99" s="223" t="s">
        <v>466</v>
      </c>
      <c r="R99" s="223" t="s">
        <v>476</v>
      </c>
      <c r="S99" s="223" t="s">
        <v>470</v>
      </c>
    </row>
    <row r="100" spans="1:19" ht="15">
      <c r="A100" s="226"/>
      <c r="B100" s="227" t="s">
        <v>477</v>
      </c>
      <c r="C100" s="228" t="s">
        <v>478</v>
      </c>
      <c r="D100" s="227" t="s">
        <v>479</v>
      </c>
      <c r="E100" s="298" t="s">
        <v>821</v>
      </c>
      <c r="F100" s="226" t="s">
        <v>480</v>
      </c>
      <c r="G100" s="226" t="s">
        <v>570</v>
      </c>
      <c r="H100" s="226" t="s">
        <v>481</v>
      </c>
      <c r="I100" s="226" t="s">
        <v>482</v>
      </c>
      <c r="J100" s="227" t="s">
        <v>520</v>
      </c>
      <c r="K100" s="227" t="s">
        <v>521</v>
      </c>
      <c r="L100" s="227" t="s">
        <v>522</v>
      </c>
      <c r="M100" s="226" t="s">
        <v>483</v>
      </c>
      <c r="N100" s="226" t="s">
        <v>513</v>
      </c>
      <c r="O100" s="226" t="s">
        <v>571</v>
      </c>
      <c r="P100" s="227" t="s">
        <v>523</v>
      </c>
      <c r="Q100" s="227"/>
      <c r="R100" s="227" t="s">
        <v>485</v>
      </c>
      <c r="S100" s="227"/>
    </row>
    <row r="101" spans="1:19" ht="15">
      <c r="A101" s="173" t="s">
        <v>515</v>
      </c>
      <c r="B101" s="174"/>
      <c r="C101" s="175"/>
      <c r="D101" s="174"/>
      <c r="E101" s="176"/>
      <c r="F101" s="173">
        <v>588</v>
      </c>
      <c r="G101" s="173">
        <v>388</v>
      </c>
      <c r="H101" s="173">
        <v>389</v>
      </c>
      <c r="I101" s="173">
        <v>562</v>
      </c>
      <c r="J101" s="174">
        <v>532</v>
      </c>
      <c r="K101" s="174">
        <v>532</v>
      </c>
      <c r="L101" s="173"/>
      <c r="M101" s="173" t="s">
        <v>572</v>
      </c>
      <c r="N101" s="173">
        <v>618</v>
      </c>
      <c r="O101" s="173">
        <v>759</v>
      </c>
      <c r="P101" s="174"/>
      <c r="Q101" s="174"/>
      <c r="R101" s="174">
        <v>618</v>
      </c>
      <c r="S101" s="179"/>
    </row>
    <row r="102" spans="1:19" ht="15">
      <c r="A102" s="155" t="s">
        <v>500</v>
      </c>
      <c r="B102" s="156"/>
      <c r="C102" s="156"/>
      <c r="D102" s="156"/>
      <c r="E102" s="179">
        <f>SUM(B102:D102)</f>
        <v>0</v>
      </c>
      <c r="F102" s="156">
        <v>108315</v>
      </c>
      <c r="G102" s="156"/>
      <c r="H102" s="156"/>
      <c r="I102" s="156">
        <v>49774</v>
      </c>
      <c r="J102" s="156">
        <v>102567</v>
      </c>
      <c r="K102" s="156">
        <v>72278</v>
      </c>
      <c r="L102" s="157">
        <f>SUM(F102:K102)</f>
        <v>332934</v>
      </c>
      <c r="M102" s="156"/>
      <c r="N102" s="156"/>
      <c r="O102" s="156"/>
      <c r="P102" s="157">
        <f aca="true" t="shared" si="21" ref="P102:P116">SUM(M102:O102)</f>
        <v>0</v>
      </c>
      <c r="Q102" s="179">
        <f aca="true" t="shared" si="22" ref="Q102:Q112">L102+P102</f>
        <v>332934</v>
      </c>
      <c r="R102" s="156"/>
      <c r="S102" s="179">
        <f aca="true" t="shared" si="23" ref="S102:S116">E102+Q102+R102</f>
        <v>332934</v>
      </c>
    </row>
    <row r="103" spans="1:19" ht="15">
      <c r="A103" s="155" t="s">
        <v>575</v>
      </c>
      <c r="B103" s="156"/>
      <c r="C103" s="156"/>
      <c r="D103" s="156"/>
      <c r="E103" s="179">
        <f>SUM(B103:D103)</f>
        <v>0</v>
      </c>
      <c r="F103" s="156"/>
      <c r="G103" s="156"/>
      <c r="H103" s="156"/>
      <c r="I103" s="156"/>
      <c r="J103" s="156"/>
      <c r="K103" s="156"/>
      <c r="L103" s="157">
        <f>SUM(F103:K103)</f>
        <v>0</v>
      </c>
      <c r="M103" s="156"/>
      <c r="N103" s="156"/>
      <c r="O103" s="156"/>
      <c r="P103" s="157">
        <f t="shared" si="21"/>
        <v>0</v>
      </c>
      <c r="Q103" s="179">
        <f t="shared" si="22"/>
        <v>0</v>
      </c>
      <c r="R103" s="156"/>
      <c r="S103" s="179">
        <f t="shared" si="23"/>
        <v>0</v>
      </c>
    </row>
    <row r="104" spans="1:19" ht="15">
      <c r="A104" s="155" t="s">
        <v>501</v>
      </c>
      <c r="B104" s="156"/>
      <c r="C104" s="156"/>
      <c r="D104" s="156"/>
      <c r="E104" s="179">
        <f aca="true" t="shared" si="24" ref="E104:E116">SUM(B104:D104)</f>
        <v>0</v>
      </c>
      <c r="F104" s="156">
        <v>10530</v>
      </c>
      <c r="G104" s="156"/>
      <c r="H104" s="156"/>
      <c r="I104" s="156">
        <v>4767</v>
      </c>
      <c r="J104" s="156"/>
      <c r="K104" s="156"/>
      <c r="L104" s="157">
        <f aca="true" t="shared" si="25" ref="L104:L112">SUM(F104:K104)</f>
        <v>15297</v>
      </c>
      <c r="M104" s="156">
        <v>7663</v>
      </c>
      <c r="N104" s="156">
        <v>12760</v>
      </c>
      <c r="O104" s="156">
        <v>3026</v>
      </c>
      <c r="P104" s="157">
        <f t="shared" si="21"/>
        <v>23449</v>
      </c>
      <c r="Q104" s="179">
        <f t="shared" si="22"/>
        <v>38746</v>
      </c>
      <c r="R104" s="156"/>
      <c r="S104" s="179">
        <f t="shared" si="23"/>
        <v>38746</v>
      </c>
    </row>
    <row r="105" spans="1:19" ht="15">
      <c r="A105" s="155" t="s">
        <v>516</v>
      </c>
      <c r="B105" s="156"/>
      <c r="C105" s="156"/>
      <c r="D105" s="156"/>
      <c r="E105" s="179">
        <f t="shared" si="24"/>
        <v>0</v>
      </c>
      <c r="F105" s="156">
        <v>150</v>
      </c>
      <c r="G105" s="156"/>
      <c r="H105" s="156"/>
      <c r="I105" s="156"/>
      <c r="J105" s="156"/>
      <c r="K105" s="156">
        <v>75</v>
      </c>
      <c r="L105" s="157">
        <f t="shared" si="25"/>
        <v>225</v>
      </c>
      <c r="M105" s="156"/>
      <c r="N105" s="156"/>
      <c r="O105" s="156"/>
      <c r="P105" s="157">
        <f t="shared" si="21"/>
        <v>0</v>
      </c>
      <c r="Q105" s="179">
        <f t="shared" si="22"/>
        <v>225</v>
      </c>
      <c r="R105" s="156"/>
      <c r="S105" s="179">
        <f t="shared" si="23"/>
        <v>225</v>
      </c>
    </row>
    <row r="106" spans="1:19" ht="15">
      <c r="A106" s="155" t="s">
        <v>502</v>
      </c>
      <c r="B106" s="156"/>
      <c r="C106" s="156"/>
      <c r="D106" s="156"/>
      <c r="E106" s="179">
        <f t="shared" si="24"/>
        <v>0</v>
      </c>
      <c r="F106" s="156">
        <v>14037</v>
      </c>
      <c r="G106" s="156"/>
      <c r="H106" s="156"/>
      <c r="I106" s="156">
        <v>5857</v>
      </c>
      <c r="J106" s="156">
        <v>11540</v>
      </c>
      <c r="K106" s="156">
        <v>8063</v>
      </c>
      <c r="L106" s="157">
        <f t="shared" si="25"/>
        <v>39497</v>
      </c>
      <c r="M106" s="156">
        <v>459</v>
      </c>
      <c r="N106" s="156">
        <v>552</v>
      </c>
      <c r="O106" s="156">
        <v>161</v>
      </c>
      <c r="P106" s="157">
        <f t="shared" si="21"/>
        <v>1172</v>
      </c>
      <c r="Q106" s="179">
        <f t="shared" si="22"/>
        <v>40669</v>
      </c>
      <c r="R106" s="156"/>
      <c r="S106" s="179">
        <f t="shared" si="23"/>
        <v>40669</v>
      </c>
    </row>
    <row r="107" spans="1:19" ht="15">
      <c r="A107" s="155" t="s">
        <v>503</v>
      </c>
      <c r="B107" s="156"/>
      <c r="C107" s="156"/>
      <c r="D107" s="156"/>
      <c r="E107" s="179">
        <f t="shared" si="24"/>
        <v>0</v>
      </c>
      <c r="F107" s="156">
        <v>5612</v>
      </c>
      <c r="G107" s="156"/>
      <c r="H107" s="156"/>
      <c r="I107" s="156">
        <v>2561</v>
      </c>
      <c r="J107" s="156">
        <v>4924</v>
      </c>
      <c r="K107" s="156">
        <v>3553</v>
      </c>
      <c r="L107" s="157">
        <f t="shared" si="25"/>
        <v>16650</v>
      </c>
      <c r="M107" s="156">
        <v>250</v>
      </c>
      <c r="N107" s="156">
        <v>366</v>
      </c>
      <c r="O107" s="156">
        <v>109</v>
      </c>
      <c r="P107" s="157">
        <f t="shared" si="21"/>
        <v>725</v>
      </c>
      <c r="Q107" s="179">
        <f t="shared" si="22"/>
        <v>17375</v>
      </c>
      <c r="R107" s="156"/>
      <c r="S107" s="179">
        <f t="shared" si="23"/>
        <v>17375</v>
      </c>
    </row>
    <row r="108" spans="1:19" ht="15">
      <c r="A108" s="155" t="s">
        <v>504</v>
      </c>
      <c r="B108" s="156"/>
      <c r="C108" s="156"/>
      <c r="D108" s="156"/>
      <c r="E108" s="179">
        <f t="shared" si="24"/>
        <v>0</v>
      </c>
      <c r="F108" s="156">
        <v>1163</v>
      </c>
      <c r="G108" s="156"/>
      <c r="H108" s="156"/>
      <c r="I108" s="156">
        <v>1112</v>
      </c>
      <c r="J108" s="156">
        <v>2101</v>
      </c>
      <c r="K108" s="156">
        <v>1549</v>
      </c>
      <c r="L108" s="157">
        <f t="shared" si="25"/>
        <v>5925</v>
      </c>
      <c r="M108" s="156">
        <v>28</v>
      </c>
      <c r="N108" s="156">
        <v>171</v>
      </c>
      <c r="O108" s="156">
        <v>64</v>
      </c>
      <c r="P108" s="157">
        <f t="shared" si="21"/>
        <v>263</v>
      </c>
      <c r="Q108" s="179">
        <f t="shared" si="22"/>
        <v>6188</v>
      </c>
      <c r="R108" s="156"/>
      <c r="S108" s="179">
        <f t="shared" si="23"/>
        <v>6188</v>
      </c>
    </row>
    <row r="109" spans="1:19" ht="15">
      <c r="A109" s="155" t="s">
        <v>505</v>
      </c>
      <c r="B109" s="156"/>
      <c r="C109" s="156"/>
      <c r="D109" s="156">
        <v>8220</v>
      </c>
      <c r="E109" s="179">
        <f t="shared" si="24"/>
        <v>8220</v>
      </c>
      <c r="F109" s="156">
        <v>757</v>
      </c>
      <c r="G109" s="156"/>
      <c r="H109" s="156"/>
      <c r="I109" s="156"/>
      <c r="J109" s="156"/>
      <c r="K109" s="156"/>
      <c r="L109" s="157">
        <f t="shared" si="25"/>
        <v>757</v>
      </c>
      <c r="M109" s="156"/>
      <c r="N109" s="156"/>
      <c r="O109" s="156"/>
      <c r="P109" s="157">
        <f t="shared" si="21"/>
        <v>0</v>
      </c>
      <c r="Q109" s="179">
        <f t="shared" si="22"/>
        <v>757</v>
      </c>
      <c r="R109" s="156"/>
      <c r="S109" s="179">
        <f t="shared" si="23"/>
        <v>8977</v>
      </c>
    </row>
    <row r="110" spans="1:19" ht="15">
      <c r="A110" s="155" t="s">
        <v>506</v>
      </c>
      <c r="B110" s="156"/>
      <c r="C110" s="156"/>
      <c r="D110" s="156"/>
      <c r="E110" s="179">
        <f t="shared" si="24"/>
        <v>0</v>
      </c>
      <c r="F110" s="156">
        <v>1814</v>
      </c>
      <c r="G110" s="156">
        <v>8234</v>
      </c>
      <c r="H110" s="156"/>
      <c r="I110" s="156"/>
      <c r="J110" s="156"/>
      <c r="K110" s="156"/>
      <c r="L110" s="157">
        <f t="shared" si="25"/>
        <v>10048</v>
      </c>
      <c r="M110" s="156">
        <v>11070</v>
      </c>
      <c r="N110" s="156">
        <v>24540</v>
      </c>
      <c r="O110" s="156">
        <v>7167</v>
      </c>
      <c r="P110" s="157">
        <f t="shared" si="21"/>
        <v>42777</v>
      </c>
      <c r="Q110" s="179">
        <f t="shared" si="22"/>
        <v>52825</v>
      </c>
      <c r="R110" s="156"/>
      <c r="S110" s="179">
        <f t="shared" si="23"/>
        <v>52825</v>
      </c>
    </row>
    <row r="111" spans="1:19" ht="15">
      <c r="A111" s="155" t="s">
        <v>507</v>
      </c>
      <c r="B111" s="156"/>
      <c r="C111" s="156"/>
      <c r="D111" s="156"/>
      <c r="E111" s="179">
        <f t="shared" si="24"/>
        <v>0</v>
      </c>
      <c r="F111" s="156">
        <v>436</v>
      </c>
      <c r="G111" s="156">
        <v>775</v>
      </c>
      <c r="H111" s="156"/>
      <c r="I111" s="156"/>
      <c r="J111" s="156"/>
      <c r="K111" s="156"/>
      <c r="L111" s="157">
        <f t="shared" si="25"/>
        <v>1211</v>
      </c>
      <c r="M111" s="156"/>
      <c r="N111" s="156"/>
      <c r="O111" s="156"/>
      <c r="P111" s="157">
        <f t="shared" si="21"/>
        <v>0</v>
      </c>
      <c r="Q111" s="179">
        <f t="shared" si="22"/>
        <v>1211</v>
      </c>
      <c r="R111" s="156"/>
      <c r="S111" s="179">
        <f t="shared" si="23"/>
        <v>1211</v>
      </c>
    </row>
    <row r="112" spans="1:19" ht="15">
      <c r="A112" s="155" t="s">
        <v>517</v>
      </c>
      <c r="B112" s="156"/>
      <c r="C112" s="156"/>
      <c r="D112" s="156"/>
      <c r="E112" s="179">
        <f t="shared" si="24"/>
        <v>0</v>
      </c>
      <c r="F112" s="156"/>
      <c r="G112" s="156"/>
      <c r="H112" s="156"/>
      <c r="I112" s="156"/>
      <c r="J112" s="156"/>
      <c r="K112" s="156"/>
      <c r="L112" s="157">
        <f t="shared" si="25"/>
        <v>0</v>
      </c>
      <c r="M112" s="156"/>
      <c r="N112" s="156">
        <v>628719</v>
      </c>
      <c r="O112" s="156"/>
      <c r="P112" s="157">
        <f t="shared" si="21"/>
        <v>628719</v>
      </c>
      <c r="Q112" s="179">
        <f t="shared" si="22"/>
        <v>628719</v>
      </c>
      <c r="R112" s="156">
        <v>403152</v>
      </c>
      <c r="S112" s="179">
        <f t="shared" si="23"/>
        <v>1031871</v>
      </c>
    </row>
    <row r="113" spans="1:19" ht="15">
      <c r="A113" s="155" t="s">
        <v>508</v>
      </c>
      <c r="B113" s="156"/>
      <c r="C113" s="156"/>
      <c r="D113" s="156">
        <v>3193</v>
      </c>
      <c r="E113" s="179">
        <f t="shared" si="24"/>
        <v>3193</v>
      </c>
      <c r="F113" s="156"/>
      <c r="G113" s="156">
        <v>3787</v>
      </c>
      <c r="H113" s="156"/>
      <c r="I113" s="156"/>
      <c r="J113" s="156"/>
      <c r="K113" s="156"/>
      <c r="L113" s="157">
        <f>SUM(F113:K113)</f>
        <v>3787</v>
      </c>
      <c r="M113" s="156"/>
      <c r="N113" s="156"/>
      <c r="O113" s="156"/>
      <c r="P113" s="157">
        <f t="shared" si="21"/>
        <v>0</v>
      </c>
      <c r="Q113" s="179">
        <f>L113+P113</f>
        <v>3787</v>
      </c>
      <c r="R113" s="156"/>
      <c r="S113" s="179">
        <f t="shared" si="23"/>
        <v>6980</v>
      </c>
    </row>
    <row r="114" spans="1:19" ht="15">
      <c r="A114" s="155" t="s">
        <v>518</v>
      </c>
      <c r="B114" s="156"/>
      <c r="C114" s="156"/>
      <c r="D114" s="156">
        <v>3849</v>
      </c>
      <c r="E114" s="179">
        <f t="shared" si="24"/>
        <v>3849</v>
      </c>
      <c r="F114" s="156"/>
      <c r="G114" s="156"/>
      <c r="H114" s="156"/>
      <c r="I114" s="156"/>
      <c r="J114" s="156"/>
      <c r="K114" s="156"/>
      <c r="L114" s="157">
        <f>SUM(F114:K114)</f>
        <v>0</v>
      </c>
      <c r="M114" s="156"/>
      <c r="N114" s="156"/>
      <c r="O114" s="156"/>
      <c r="P114" s="157">
        <f t="shared" si="21"/>
        <v>0</v>
      </c>
      <c r="Q114" s="179">
        <f>L114+P114</f>
        <v>0</v>
      </c>
      <c r="R114" s="156"/>
      <c r="S114" s="179">
        <f>E114+Q114+R114</f>
        <v>3849</v>
      </c>
    </row>
    <row r="115" spans="1:19" ht="15">
      <c r="A115" s="155" t="s">
        <v>576</v>
      </c>
      <c r="B115" s="156"/>
      <c r="C115" s="156"/>
      <c r="D115" s="156"/>
      <c r="E115" s="179">
        <f t="shared" si="24"/>
        <v>0</v>
      </c>
      <c r="F115" s="156"/>
      <c r="G115" s="156">
        <v>7661</v>
      </c>
      <c r="H115" s="156"/>
      <c r="I115" s="156"/>
      <c r="J115" s="156"/>
      <c r="K115" s="156"/>
      <c r="L115" s="157">
        <f>SUM(F115:K115)</f>
        <v>7661</v>
      </c>
      <c r="M115" s="156"/>
      <c r="N115" s="156"/>
      <c r="O115" s="156"/>
      <c r="P115" s="157">
        <f t="shared" si="21"/>
        <v>0</v>
      </c>
      <c r="Q115" s="179">
        <f>L115+P115</f>
        <v>7661</v>
      </c>
      <c r="R115" s="156"/>
      <c r="S115" s="179">
        <f t="shared" si="23"/>
        <v>7661</v>
      </c>
    </row>
    <row r="116" spans="1:19" ht="15">
      <c r="A116" s="155" t="s">
        <v>509</v>
      </c>
      <c r="B116" s="156"/>
      <c r="C116" s="156"/>
      <c r="D116" s="156"/>
      <c r="E116" s="179">
        <f t="shared" si="24"/>
        <v>0</v>
      </c>
      <c r="F116" s="156"/>
      <c r="G116" s="156"/>
      <c r="H116" s="156"/>
      <c r="I116" s="156"/>
      <c r="J116" s="156"/>
      <c r="K116" s="156"/>
      <c r="L116" s="157">
        <f>SUM(F116:K116)</f>
        <v>0</v>
      </c>
      <c r="M116" s="156">
        <v>519307</v>
      </c>
      <c r="N116" s="156"/>
      <c r="O116" s="156"/>
      <c r="P116" s="157">
        <f t="shared" si="21"/>
        <v>519307</v>
      </c>
      <c r="Q116" s="179">
        <f>L116+P116</f>
        <v>519307</v>
      </c>
      <c r="R116" s="156"/>
      <c r="S116" s="179">
        <f t="shared" si="23"/>
        <v>519307</v>
      </c>
    </row>
    <row r="117" spans="1:19" ht="15">
      <c r="A117" s="177" t="s">
        <v>496</v>
      </c>
      <c r="B117" s="178">
        <f>SUM(B102:B116)</f>
        <v>0</v>
      </c>
      <c r="C117" s="178">
        <f>SUM(C102:C116)</f>
        <v>0</v>
      </c>
      <c r="D117" s="178">
        <f>SUM(D102:D116)</f>
        <v>15262</v>
      </c>
      <c r="E117" s="178">
        <f>SUM(B117:D117)</f>
        <v>15262</v>
      </c>
      <c r="F117" s="178">
        <f aca="true" t="shared" si="26" ref="F117:R117">SUM(F102:F116)</f>
        <v>142814</v>
      </c>
      <c r="G117" s="178">
        <f t="shared" si="26"/>
        <v>20457</v>
      </c>
      <c r="H117" s="178">
        <f t="shared" si="26"/>
        <v>0</v>
      </c>
      <c r="I117" s="178">
        <f t="shared" si="26"/>
        <v>64071</v>
      </c>
      <c r="J117" s="178">
        <f t="shared" si="26"/>
        <v>121132</v>
      </c>
      <c r="K117" s="178">
        <f t="shared" si="26"/>
        <v>85518</v>
      </c>
      <c r="L117" s="178">
        <f t="shared" si="26"/>
        <v>433992</v>
      </c>
      <c r="M117" s="178">
        <f t="shared" si="26"/>
        <v>538777</v>
      </c>
      <c r="N117" s="178">
        <f t="shared" si="26"/>
        <v>667108</v>
      </c>
      <c r="O117" s="178">
        <f t="shared" si="26"/>
        <v>10527</v>
      </c>
      <c r="P117" s="178">
        <f t="shared" si="26"/>
        <v>1216412</v>
      </c>
      <c r="Q117" s="178">
        <f t="shared" si="26"/>
        <v>1650404</v>
      </c>
      <c r="R117" s="178">
        <f t="shared" si="26"/>
        <v>403152</v>
      </c>
      <c r="S117" s="178">
        <f>SUM(S102:S116)</f>
        <v>2068818</v>
      </c>
    </row>
    <row r="119" spans="5:13" ht="13.5">
      <c r="E119" s="52" t="s">
        <v>544</v>
      </c>
      <c r="M119" s="52" t="s">
        <v>578</v>
      </c>
    </row>
    <row r="120" spans="5:13" ht="13.5">
      <c r="E120" s="52" t="s">
        <v>545</v>
      </c>
      <c r="M120" s="52" t="s">
        <v>579</v>
      </c>
    </row>
    <row r="121" ht="13.5">
      <c r="E121" s="141" t="s">
        <v>226</v>
      </c>
    </row>
  </sheetData>
  <mergeCells count="3">
    <mergeCell ref="A76:S76"/>
    <mergeCell ref="A75:S75"/>
    <mergeCell ref="A73:S73"/>
  </mergeCells>
  <printOptions/>
  <pageMargins left="0.2" right="0.16" top="0.24" bottom="0.18" header="0.22" footer="0.16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93" zoomScaleNormal="93" workbookViewId="0" topLeftCell="C7">
      <selection activeCell="P29" sqref="P29"/>
    </sheetView>
  </sheetViews>
  <sheetFormatPr defaultColWidth="9.140625" defaultRowHeight="12"/>
  <cols>
    <col min="1" max="1" width="41.421875" style="0" customWidth="1"/>
    <col min="2" max="2" width="7.421875" style="0" customWidth="1"/>
    <col min="3" max="5" width="8.7109375" style="0" customWidth="1"/>
    <col min="6" max="6" width="9.7109375" style="0" customWidth="1"/>
    <col min="7" max="7" width="8.421875" style="0" customWidth="1"/>
    <col min="8" max="8" width="10.140625" style="0" customWidth="1"/>
    <col min="9" max="9" width="38.00390625" style="0" customWidth="1"/>
    <col min="10" max="10" width="7.421875" style="0" customWidth="1"/>
    <col min="11" max="13" width="8.140625" style="0" customWidth="1"/>
    <col min="14" max="14" width="9.7109375" style="0" customWidth="1"/>
    <col min="15" max="15" width="10.140625" style="0" customWidth="1"/>
    <col min="16" max="16" width="10.8515625" style="0" customWidth="1"/>
  </cols>
  <sheetData>
    <row r="1" spans="1:16" s="1" customFormat="1" ht="14.25">
      <c r="A1" s="419" t="s">
        <v>311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5:16" s="4" customFormat="1" ht="15">
      <c r="E2" s="6"/>
      <c r="F2" s="6"/>
      <c r="G2" s="6"/>
      <c r="M2" s="12"/>
      <c r="N2" s="12"/>
      <c r="O2" s="12"/>
      <c r="P2" s="43" t="s">
        <v>245</v>
      </c>
    </row>
    <row r="3" spans="1:17" s="4" customFormat="1" ht="15">
      <c r="A3" s="419" t="s">
        <v>314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31"/>
    </row>
    <row r="4" s="4" customFormat="1" ht="15">
      <c r="K4" s="12"/>
    </row>
    <row r="5" spans="1:17" s="4" customFormat="1" ht="15">
      <c r="A5" s="419" t="s">
        <v>582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31"/>
    </row>
    <row r="6" spans="1:17" s="4" customFormat="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1"/>
    </row>
    <row r="7" s="4" customFormat="1" ht="15"/>
    <row r="8" spans="1:16" s="4" customFormat="1" ht="15">
      <c r="A8" s="432" t="s">
        <v>216</v>
      </c>
      <c r="B8" s="433" t="s">
        <v>84</v>
      </c>
      <c r="C8" s="429" t="s">
        <v>217</v>
      </c>
      <c r="D8" s="429"/>
      <c r="E8" s="430"/>
      <c r="F8" s="35" t="s">
        <v>267</v>
      </c>
      <c r="G8" s="96" t="s">
        <v>373</v>
      </c>
      <c r="H8" s="431" t="s">
        <v>69</v>
      </c>
      <c r="I8" s="432" t="s">
        <v>218</v>
      </c>
      <c r="J8" s="433" t="s">
        <v>84</v>
      </c>
      <c r="K8" s="429" t="s">
        <v>217</v>
      </c>
      <c r="L8" s="429"/>
      <c r="M8" s="430"/>
      <c r="N8" s="35" t="s">
        <v>267</v>
      </c>
      <c r="O8" s="96" t="s">
        <v>373</v>
      </c>
      <c r="P8" s="431" t="s">
        <v>69</v>
      </c>
    </row>
    <row r="9" spans="1:16" s="4" customFormat="1" ht="15">
      <c r="A9" s="432"/>
      <c r="B9" s="433"/>
      <c r="C9" s="27">
        <v>0.91</v>
      </c>
      <c r="D9" s="27">
        <v>0.09</v>
      </c>
      <c r="E9" s="34">
        <v>1</v>
      </c>
      <c r="F9" s="36"/>
      <c r="G9" s="97"/>
      <c r="H9" s="431"/>
      <c r="I9" s="432"/>
      <c r="J9" s="433"/>
      <c r="K9" s="27">
        <v>0.91</v>
      </c>
      <c r="L9" s="27">
        <v>0.09</v>
      </c>
      <c r="M9" s="34">
        <v>1</v>
      </c>
      <c r="N9" s="36"/>
      <c r="O9" s="97"/>
      <c r="P9" s="431"/>
    </row>
    <row r="10" spans="1:16" s="4" customFormat="1" ht="15">
      <c r="A10" s="3" t="s">
        <v>457</v>
      </c>
      <c r="B10" s="20" t="s">
        <v>303</v>
      </c>
      <c r="C10" s="21"/>
      <c r="D10" s="21"/>
      <c r="E10" s="21"/>
      <c r="F10" s="19">
        <v>332934</v>
      </c>
      <c r="G10" s="19"/>
      <c r="H10" s="21">
        <f aca="true" t="shared" si="0" ref="H10:H15">SUM(C10:G10)</f>
        <v>332934</v>
      </c>
      <c r="I10" s="3" t="s">
        <v>219</v>
      </c>
      <c r="J10" s="13" t="s">
        <v>78</v>
      </c>
      <c r="K10" s="13">
        <v>69</v>
      </c>
      <c r="L10" s="13">
        <v>36</v>
      </c>
      <c r="M10" s="13"/>
      <c r="N10" s="17">
        <v>102</v>
      </c>
      <c r="O10" s="17">
        <v>766</v>
      </c>
      <c r="P10" s="21">
        <f>SUM(K10:O10)</f>
        <v>973</v>
      </c>
    </row>
    <row r="11" spans="1:16" s="4" customFormat="1" ht="15">
      <c r="A11" s="3" t="s">
        <v>350</v>
      </c>
      <c r="B11" s="20" t="s">
        <v>180</v>
      </c>
      <c r="C11" s="21"/>
      <c r="D11" s="21"/>
      <c r="E11" s="21"/>
      <c r="F11" s="21">
        <v>38746</v>
      </c>
      <c r="G11" s="21"/>
      <c r="H11" s="21">
        <f t="shared" si="0"/>
        <v>38746</v>
      </c>
      <c r="I11" s="3" t="s">
        <v>243</v>
      </c>
      <c r="J11" s="13" t="s">
        <v>76</v>
      </c>
      <c r="K11" s="21"/>
      <c r="L11" s="21"/>
      <c r="M11" s="21">
        <v>1981</v>
      </c>
      <c r="N11" s="21"/>
      <c r="O11" s="21"/>
      <c r="P11" s="21">
        <f>SUM(K11:M11)</f>
        <v>1981</v>
      </c>
    </row>
    <row r="12" spans="1:16" s="4" customFormat="1" ht="15">
      <c r="A12" s="3" t="s">
        <v>351</v>
      </c>
      <c r="B12" s="20" t="s">
        <v>349</v>
      </c>
      <c r="C12" s="21"/>
      <c r="D12" s="21"/>
      <c r="E12" s="21"/>
      <c r="F12" s="21">
        <v>225</v>
      </c>
      <c r="G12" s="21"/>
      <c r="H12" s="21">
        <f t="shared" si="0"/>
        <v>225</v>
      </c>
      <c r="I12" s="3" t="s">
        <v>348</v>
      </c>
      <c r="J12" s="13" t="s">
        <v>101</v>
      </c>
      <c r="K12" s="21"/>
      <c r="L12" s="21"/>
      <c r="M12" s="21"/>
      <c r="N12" s="21">
        <v>10240</v>
      </c>
      <c r="O12" s="21"/>
      <c r="P12" s="21">
        <f>SUM(K12:N12)</f>
        <v>10240</v>
      </c>
    </row>
    <row r="13" spans="1:16" s="4" customFormat="1" ht="15">
      <c r="A13" s="3" t="s">
        <v>181</v>
      </c>
      <c r="B13" s="20" t="s">
        <v>208</v>
      </c>
      <c r="C13" s="21"/>
      <c r="D13" s="21"/>
      <c r="E13" s="21"/>
      <c r="F13" s="21">
        <v>40669</v>
      </c>
      <c r="G13" s="21"/>
      <c r="H13" s="21">
        <f t="shared" si="0"/>
        <v>40669</v>
      </c>
      <c r="I13" s="3" t="s">
        <v>221</v>
      </c>
      <c r="J13" s="13" t="s">
        <v>80</v>
      </c>
      <c r="K13" s="21"/>
      <c r="L13" s="21"/>
      <c r="M13" s="21"/>
      <c r="N13" s="21"/>
      <c r="O13" s="21"/>
      <c r="P13" s="21">
        <f>SUM(K13:M13)</f>
        <v>0</v>
      </c>
    </row>
    <row r="14" spans="1:16" s="4" customFormat="1" ht="15">
      <c r="A14" s="3" t="s">
        <v>220</v>
      </c>
      <c r="B14" s="20" t="s">
        <v>209</v>
      </c>
      <c r="C14" s="21"/>
      <c r="D14" s="21"/>
      <c r="E14" s="21"/>
      <c r="F14" s="21">
        <v>17375</v>
      </c>
      <c r="G14" s="21"/>
      <c r="H14" s="21">
        <f t="shared" si="0"/>
        <v>17375</v>
      </c>
      <c r="I14" s="3" t="s">
        <v>223</v>
      </c>
      <c r="J14" s="13" t="s">
        <v>224</v>
      </c>
      <c r="K14" s="21"/>
      <c r="L14" s="21"/>
      <c r="M14" s="21"/>
      <c r="N14" s="21"/>
      <c r="O14" s="21"/>
      <c r="P14" s="21">
        <f>SUM(K14:M14)</f>
        <v>0</v>
      </c>
    </row>
    <row r="15" spans="1:16" s="4" customFormat="1" ht="15">
      <c r="A15" s="3" t="s">
        <v>304</v>
      </c>
      <c r="B15" s="20" t="s">
        <v>210</v>
      </c>
      <c r="C15" s="21"/>
      <c r="D15" s="21"/>
      <c r="E15" s="21"/>
      <c r="F15" s="21">
        <v>6188</v>
      </c>
      <c r="G15" s="21"/>
      <c r="H15" s="21">
        <f t="shared" si="0"/>
        <v>6188</v>
      </c>
      <c r="I15" s="3" t="s">
        <v>229</v>
      </c>
      <c r="J15" s="13" t="s">
        <v>81</v>
      </c>
      <c r="K15" s="21"/>
      <c r="L15" s="21"/>
      <c r="M15" s="21"/>
      <c r="N15" s="21"/>
      <c r="O15" s="21"/>
      <c r="P15" s="21">
        <f>SUM(K15:M15)</f>
        <v>0</v>
      </c>
    </row>
    <row r="16" spans="1:16" s="4" customFormat="1" ht="15">
      <c r="A16" s="3" t="s">
        <v>184</v>
      </c>
      <c r="B16" s="20" t="s">
        <v>185</v>
      </c>
      <c r="C16" s="21">
        <v>8220</v>
      </c>
      <c r="D16" s="21"/>
      <c r="E16" s="21"/>
      <c r="F16" s="21">
        <v>757</v>
      </c>
      <c r="G16" s="21"/>
      <c r="H16" s="21">
        <f aca="true" t="shared" si="1" ref="H16:H26">SUM(C16:G16)</f>
        <v>8977</v>
      </c>
      <c r="I16" s="7" t="s">
        <v>230</v>
      </c>
      <c r="J16" s="28"/>
      <c r="K16" s="29">
        <f aca="true" t="shared" si="2" ref="K16:P16">SUM(K10:K15)</f>
        <v>69</v>
      </c>
      <c r="L16" s="29">
        <f t="shared" si="2"/>
        <v>36</v>
      </c>
      <c r="M16" s="29">
        <f t="shared" si="2"/>
        <v>1981</v>
      </c>
      <c r="N16" s="29">
        <f t="shared" si="2"/>
        <v>10342</v>
      </c>
      <c r="O16" s="29">
        <f t="shared" si="2"/>
        <v>766</v>
      </c>
      <c r="P16" s="29">
        <f t="shared" si="2"/>
        <v>13194</v>
      </c>
    </row>
    <row r="17" spans="1:16" s="4" customFormat="1" ht="15">
      <c r="A17" s="3" t="s">
        <v>222</v>
      </c>
      <c r="B17" s="20" t="s">
        <v>187</v>
      </c>
      <c r="C17" s="21"/>
      <c r="D17" s="21"/>
      <c r="E17" s="21"/>
      <c r="F17" s="21"/>
      <c r="G17" s="21"/>
      <c r="H17" s="21">
        <f t="shared" si="1"/>
        <v>0</v>
      </c>
      <c r="I17" s="3" t="s">
        <v>232</v>
      </c>
      <c r="J17" s="13" t="s">
        <v>233</v>
      </c>
      <c r="K17" s="21"/>
      <c r="L17" s="21"/>
      <c r="M17" s="21"/>
      <c r="N17" s="21"/>
      <c r="O17" s="21"/>
      <c r="P17" s="21">
        <f>SUM(K17:O17)</f>
        <v>0</v>
      </c>
    </row>
    <row r="18" spans="1:16" s="4" customFormat="1" ht="15">
      <c r="A18" s="3" t="s">
        <v>225</v>
      </c>
      <c r="B18" s="20" t="s">
        <v>189</v>
      </c>
      <c r="C18" s="21"/>
      <c r="D18" s="21"/>
      <c r="E18" s="21"/>
      <c r="F18" s="21">
        <v>52825</v>
      </c>
      <c r="G18" s="21"/>
      <c r="H18" s="21">
        <f t="shared" si="1"/>
        <v>52825</v>
      </c>
      <c r="I18" s="3" t="s">
        <v>347</v>
      </c>
      <c r="J18" s="13" t="s">
        <v>302</v>
      </c>
      <c r="K18" s="21"/>
      <c r="L18" s="21"/>
      <c r="M18" s="21"/>
      <c r="N18" s="21"/>
      <c r="O18" s="21"/>
      <c r="P18" s="21">
        <f>SUM(K18:O18)</f>
        <v>0</v>
      </c>
    </row>
    <row r="19" spans="1:16" s="4" customFormat="1" ht="15">
      <c r="A19" s="3" t="s">
        <v>227</v>
      </c>
      <c r="B19" s="20" t="s">
        <v>228</v>
      </c>
      <c r="C19" s="21"/>
      <c r="D19" s="21"/>
      <c r="E19" s="21"/>
      <c r="F19" s="21"/>
      <c r="G19" s="21"/>
      <c r="H19" s="21">
        <f t="shared" si="1"/>
        <v>0</v>
      </c>
      <c r="I19" s="3" t="s">
        <v>234</v>
      </c>
      <c r="J19" s="13" t="s">
        <v>72</v>
      </c>
      <c r="K19" s="30"/>
      <c r="L19" s="30"/>
      <c r="M19" s="30"/>
      <c r="N19" s="30">
        <v>585632</v>
      </c>
      <c r="O19" s="30">
        <v>67192</v>
      </c>
      <c r="P19" s="21">
        <f>SUM(K19:O19)</f>
        <v>652824</v>
      </c>
    </row>
    <row r="20" spans="1:16" s="4" customFormat="1" ht="15">
      <c r="A20" s="3" t="s">
        <v>305</v>
      </c>
      <c r="B20" s="20" t="s">
        <v>193</v>
      </c>
      <c r="C20" s="21"/>
      <c r="D20" s="21"/>
      <c r="E20" s="21"/>
      <c r="F20" s="21">
        <v>1211</v>
      </c>
      <c r="G20" s="21"/>
      <c r="H20" s="21">
        <f t="shared" si="1"/>
        <v>1211</v>
      </c>
      <c r="I20" s="3" t="s">
        <v>235</v>
      </c>
      <c r="J20" s="13" t="s">
        <v>73</v>
      </c>
      <c r="K20" s="30"/>
      <c r="L20" s="30"/>
      <c r="M20" s="30"/>
      <c r="N20" s="30">
        <v>-196448</v>
      </c>
      <c r="O20" s="30"/>
      <c r="P20" s="21">
        <f>SUM(K20:O20)</f>
        <v>-196448</v>
      </c>
    </row>
    <row r="21" spans="1:18" s="4" customFormat="1" ht="15">
      <c r="A21" s="3" t="s">
        <v>198</v>
      </c>
      <c r="B21" s="20" t="s">
        <v>199</v>
      </c>
      <c r="C21" s="21"/>
      <c r="D21" s="21"/>
      <c r="E21" s="21"/>
      <c r="F21" s="21"/>
      <c r="G21" s="21"/>
      <c r="H21" s="21">
        <f>SUM(C21:G21)</f>
        <v>0</v>
      </c>
      <c r="I21" s="3" t="s">
        <v>236</v>
      </c>
      <c r="J21" s="13" t="s">
        <v>237</v>
      </c>
      <c r="K21" s="30">
        <v>19300</v>
      </c>
      <c r="L21" s="30">
        <v>1909</v>
      </c>
      <c r="M21" s="30"/>
      <c r="N21" s="30">
        <v>1795586</v>
      </c>
      <c r="O21" s="30"/>
      <c r="P21" s="21">
        <f>SUM(K21:O21)</f>
        <v>1816795</v>
      </c>
      <c r="R21" s="38"/>
    </row>
    <row r="22" spans="1:16" s="4" customFormat="1" ht="15">
      <c r="A22" s="3" t="s">
        <v>459</v>
      </c>
      <c r="B22" s="20" t="s">
        <v>458</v>
      </c>
      <c r="C22" s="21"/>
      <c r="D22" s="21"/>
      <c r="E22" s="21"/>
      <c r="F22" s="21">
        <v>628719</v>
      </c>
      <c r="G22" s="21">
        <v>403152</v>
      </c>
      <c r="H22" s="21">
        <f t="shared" si="1"/>
        <v>1031871</v>
      </c>
      <c r="I22" s="3" t="s">
        <v>238</v>
      </c>
      <c r="J22" s="13" t="s">
        <v>239</v>
      </c>
      <c r="K22" s="30"/>
      <c r="L22" s="30"/>
      <c r="M22" s="30">
        <v>-21209</v>
      </c>
      <c r="N22" s="30"/>
      <c r="O22" s="30">
        <v>-428860</v>
      </c>
      <c r="P22" s="21">
        <f>SUM(K22:O22)</f>
        <v>-450069</v>
      </c>
    </row>
    <row r="23" spans="1:16" s="4" customFormat="1" ht="15">
      <c r="A23" s="3" t="s">
        <v>585</v>
      </c>
      <c r="B23" s="20" t="s">
        <v>231</v>
      </c>
      <c r="C23" s="21">
        <v>3193</v>
      </c>
      <c r="D23" s="21"/>
      <c r="E23" s="21"/>
      <c r="F23" s="21">
        <v>3787</v>
      </c>
      <c r="G23" s="21"/>
      <c r="H23" s="21">
        <f>SUM(C23:G23)</f>
        <v>6980</v>
      </c>
      <c r="I23" s="3" t="s">
        <v>407</v>
      </c>
      <c r="J23" s="13" t="s">
        <v>237</v>
      </c>
      <c r="K23" s="30"/>
      <c r="L23" s="30"/>
      <c r="M23" s="30"/>
      <c r="N23" s="30"/>
      <c r="O23" s="30"/>
      <c r="P23" s="21">
        <f>SUM(K23:N23)</f>
        <v>0</v>
      </c>
    </row>
    <row r="24" spans="1:16" s="4" customFormat="1" ht="15">
      <c r="A24" s="33" t="s">
        <v>374</v>
      </c>
      <c r="B24" s="20" t="s">
        <v>413</v>
      </c>
      <c r="C24" s="21">
        <v>3849</v>
      </c>
      <c r="D24" s="21"/>
      <c r="E24" s="21"/>
      <c r="F24" s="21"/>
      <c r="G24" s="21"/>
      <c r="H24" s="21">
        <f t="shared" si="1"/>
        <v>3849</v>
      </c>
      <c r="I24" s="3" t="s">
        <v>411</v>
      </c>
      <c r="J24" s="13" t="s">
        <v>363</v>
      </c>
      <c r="K24" s="30"/>
      <c r="L24" s="30"/>
      <c r="M24" s="30"/>
      <c r="N24" s="30">
        <v>-11981</v>
      </c>
      <c r="O24" s="30"/>
      <c r="P24" s="21">
        <f>SUM(K24:N24)</f>
        <v>-11981</v>
      </c>
    </row>
    <row r="25" spans="1:16" s="4" customFormat="1" ht="15">
      <c r="A25" s="33" t="s">
        <v>586</v>
      </c>
      <c r="B25" s="20" t="s">
        <v>580</v>
      </c>
      <c r="C25" s="21"/>
      <c r="D25" s="21"/>
      <c r="E25" s="21"/>
      <c r="F25" s="21">
        <v>7661</v>
      </c>
      <c r="G25" s="21"/>
      <c r="H25" s="21">
        <f t="shared" si="1"/>
        <v>7661</v>
      </c>
      <c r="I25" s="3" t="s">
        <v>584</v>
      </c>
      <c r="J25" s="13" t="s">
        <v>581</v>
      </c>
      <c r="K25" s="30"/>
      <c r="L25" s="30"/>
      <c r="M25" s="30"/>
      <c r="N25" s="30">
        <v>52086</v>
      </c>
      <c r="O25" s="30"/>
      <c r="P25" s="21">
        <f>SUM(K25:N25)</f>
        <v>52086</v>
      </c>
    </row>
    <row r="26" spans="1:16" s="4" customFormat="1" ht="15">
      <c r="A26" s="33" t="s">
        <v>414</v>
      </c>
      <c r="B26" s="20" t="s">
        <v>412</v>
      </c>
      <c r="C26" s="21"/>
      <c r="D26" s="21"/>
      <c r="E26" s="21"/>
      <c r="F26" s="21">
        <v>519307</v>
      </c>
      <c r="G26" s="21"/>
      <c r="H26" s="21">
        <f t="shared" si="1"/>
        <v>519307</v>
      </c>
      <c r="I26" s="3" t="s">
        <v>240</v>
      </c>
      <c r="J26" s="13" t="s">
        <v>241</v>
      </c>
      <c r="K26" s="21"/>
      <c r="L26" s="21"/>
      <c r="M26" s="21">
        <v>19228</v>
      </c>
      <c r="N26" s="21"/>
      <c r="O26" s="21"/>
      <c r="P26" s="21">
        <f>SUM(K26:N26)</f>
        <v>19228</v>
      </c>
    </row>
    <row r="27" spans="1:16" s="4" customFormat="1" ht="15">
      <c r="A27" s="37" t="s">
        <v>69</v>
      </c>
      <c r="B27" s="28"/>
      <c r="C27" s="29">
        <f>SUM(C10:C26)</f>
        <v>15262</v>
      </c>
      <c r="D27" s="29">
        <f>SUM(D10:D26)</f>
        <v>0</v>
      </c>
      <c r="E27" s="29">
        <f>SUM(E10:E26)</f>
        <v>0</v>
      </c>
      <c r="F27" s="29">
        <f>SUM(F10:F26)</f>
        <v>1650404</v>
      </c>
      <c r="G27" s="29">
        <f>SUM(G10:G26)</f>
        <v>403152</v>
      </c>
      <c r="H27" s="29">
        <f>SUM(C27:G27)</f>
        <v>2068818</v>
      </c>
      <c r="I27" s="37" t="s">
        <v>242</v>
      </c>
      <c r="J27" s="28"/>
      <c r="K27" s="29">
        <f>SUM(K16:K26)+K15</f>
        <v>19369</v>
      </c>
      <c r="L27" s="29">
        <f>SUM(L16:L26)+L15</f>
        <v>1945</v>
      </c>
      <c r="M27" s="29">
        <f>SUM(M16:M26)+M15</f>
        <v>0</v>
      </c>
      <c r="N27" s="29">
        <f>SUM(N15:N26)</f>
        <v>2235217</v>
      </c>
      <c r="O27" s="29">
        <f>SUM(O16:O26)</f>
        <v>-360902</v>
      </c>
      <c r="P27" s="29">
        <f>SUM(P16:P26)+P15</f>
        <v>1895629</v>
      </c>
    </row>
    <row r="28" spans="1:16" s="4" customFormat="1" ht="15">
      <c r="A28" s="33"/>
      <c r="B28" s="13"/>
      <c r="C28" s="21"/>
      <c r="D28" s="21"/>
      <c r="E28" s="21"/>
      <c r="F28" s="21"/>
      <c r="G28" s="21"/>
      <c r="H28" s="21"/>
      <c r="I28" s="33" t="s">
        <v>410</v>
      </c>
      <c r="J28" s="13" t="s">
        <v>74</v>
      </c>
      <c r="K28" s="21">
        <v>71886</v>
      </c>
      <c r="L28" s="21">
        <v>35939</v>
      </c>
      <c r="M28" s="21"/>
      <c r="N28" s="21">
        <v>12261</v>
      </c>
      <c r="O28" s="21">
        <v>1279277</v>
      </c>
      <c r="P28" s="21">
        <f>SUM(K28:O28)</f>
        <v>1399363</v>
      </c>
    </row>
    <row r="29" spans="1:18" s="4" customFormat="1" ht="15">
      <c r="A29" s="33"/>
      <c r="B29" s="13"/>
      <c r="C29" s="21"/>
      <c r="D29" s="21"/>
      <c r="E29" s="21"/>
      <c r="F29" s="21"/>
      <c r="G29" s="21"/>
      <c r="H29" s="21"/>
      <c r="I29" s="33" t="s">
        <v>583</v>
      </c>
      <c r="J29" s="13" t="s">
        <v>75</v>
      </c>
      <c r="K29" s="21">
        <v>75993</v>
      </c>
      <c r="L29" s="21">
        <v>37884</v>
      </c>
      <c r="M29" s="21"/>
      <c r="N29" s="21">
        <v>597074</v>
      </c>
      <c r="O29" s="21">
        <v>515223</v>
      </c>
      <c r="P29" s="21">
        <f>SUM(K29:O29)</f>
        <v>1226174</v>
      </c>
      <c r="R29" s="38"/>
    </row>
    <row r="30" spans="11:15" s="4" customFormat="1" ht="15">
      <c r="K30" s="38"/>
      <c r="L30" s="38"/>
      <c r="N30" s="38"/>
      <c r="O30" s="38"/>
    </row>
    <row r="31" spans="9:15" s="4" customFormat="1" ht="15">
      <c r="I31" s="12"/>
      <c r="L31" s="32"/>
      <c r="N31" s="38"/>
      <c r="O31" s="38"/>
    </row>
    <row r="32" spans="9:15" s="4" customFormat="1" ht="15">
      <c r="I32" s="12"/>
      <c r="L32" s="32"/>
      <c r="N32" s="38"/>
      <c r="O32" s="38"/>
    </row>
    <row r="33" spans="9:15" s="4" customFormat="1" ht="15">
      <c r="I33" s="12"/>
      <c r="L33" s="32"/>
      <c r="N33" s="38"/>
      <c r="O33" s="38"/>
    </row>
    <row r="34" spans="2:9" s="4" customFormat="1" ht="15">
      <c r="B34" s="52" t="s">
        <v>544</v>
      </c>
      <c r="C34" s="52"/>
      <c r="E34" s="11"/>
      <c r="F34" s="64"/>
      <c r="I34" s="52" t="s">
        <v>578</v>
      </c>
    </row>
    <row r="35" spans="2:13" s="4" customFormat="1" ht="15">
      <c r="B35" s="52" t="s">
        <v>545</v>
      </c>
      <c r="C35" s="52"/>
      <c r="F35" s="52"/>
      <c r="G35" s="26"/>
      <c r="I35" s="52" t="s">
        <v>579</v>
      </c>
      <c r="L35" s="26"/>
      <c r="M35" s="26"/>
    </row>
  </sheetData>
  <mergeCells count="11">
    <mergeCell ref="J8:J9"/>
    <mergeCell ref="K8:M8"/>
    <mergeCell ref="A1:P1"/>
    <mergeCell ref="P8:P9"/>
    <mergeCell ref="A3:P3"/>
    <mergeCell ref="A5:P5"/>
    <mergeCell ref="A8:A9"/>
    <mergeCell ref="B8:B9"/>
    <mergeCell ref="C8:E8"/>
    <mergeCell ref="H8:H9"/>
    <mergeCell ref="I8:I9"/>
  </mergeCells>
  <printOptions/>
  <pageMargins left="0.19" right="0.16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W173"/>
  <sheetViews>
    <sheetView workbookViewId="0" topLeftCell="A136">
      <selection activeCell="D178" sqref="D178"/>
    </sheetView>
  </sheetViews>
  <sheetFormatPr defaultColWidth="9.140625" defaultRowHeight="12"/>
  <cols>
    <col min="1" max="1" width="39.140625" style="1" customWidth="1"/>
    <col min="2" max="2" width="5.00390625" style="1" customWidth="1"/>
    <col min="3" max="3" width="10.28125" style="1" customWidth="1"/>
    <col min="4" max="4" width="11.140625" style="1" customWidth="1"/>
    <col min="5" max="5" width="8.7109375" style="1" bestFit="1" customWidth="1"/>
    <col min="6" max="6" width="9.8515625" style="1" bestFit="1" customWidth="1"/>
    <col min="7" max="7" width="9.28125" style="1" customWidth="1"/>
    <col min="8" max="8" width="7.421875" style="1" customWidth="1"/>
    <col min="9" max="9" width="8.28125" style="1" bestFit="1" customWidth="1"/>
    <col min="10" max="10" width="6.8515625" style="1" customWidth="1"/>
    <col min="11" max="11" width="7.00390625" style="1" customWidth="1"/>
    <col min="12" max="12" width="7.140625" style="1" customWidth="1"/>
    <col min="13" max="13" width="7.00390625" style="1" customWidth="1"/>
    <col min="14" max="14" width="12.28125" style="1" customWidth="1"/>
    <col min="15" max="15" width="8.00390625" style="1" customWidth="1"/>
    <col min="16" max="16" width="9.421875" style="1" customWidth="1"/>
    <col min="17" max="17" width="9.7109375" style="1" customWidth="1"/>
    <col min="18" max="18" width="6.8515625" style="1" customWidth="1"/>
    <col min="19" max="19" width="10.140625" style="1" bestFit="1" customWidth="1"/>
    <col min="20" max="16384" width="9.28125" style="1" customWidth="1"/>
  </cols>
  <sheetData>
    <row r="1" spans="16:18" ht="12.75">
      <c r="P1" s="2"/>
      <c r="Q1" s="230" t="s">
        <v>587</v>
      </c>
      <c r="R1" s="2"/>
    </row>
    <row r="2" spans="1:17" ht="12.75">
      <c r="A2" s="420" t="s">
        <v>588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229"/>
    </row>
    <row r="3" spans="1:18" ht="12.75">
      <c r="A3" s="420" t="s">
        <v>589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</row>
    <row r="4" spans="1:18" ht="12.75">
      <c r="A4" s="403" t="s">
        <v>590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ht="12.75">
      <c r="A5" s="231"/>
      <c r="B5" s="231"/>
      <c r="C5" s="231"/>
      <c r="K5" s="232"/>
      <c r="L5" s="229"/>
      <c r="M5" s="229"/>
      <c r="P5" s="232"/>
      <c r="Q5" s="229"/>
      <c r="R5" s="229"/>
    </row>
    <row r="6" spans="1:18" ht="12.75" customHeight="1">
      <c r="A6" s="404" t="s">
        <v>591</v>
      </c>
      <c r="B6" s="404" t="s">
        <v>592</v>
      </c>
      <c r="C6" s="404" t="s">
        <v>593</v>
      </c>
      <c r="D6" s="407" t="s">
        <v>594</v>
      </c>
      <c r="E6" s="408"/>
      <c r="F6" s="408"/>
      <c r="G6" s="408"/>
      <c r="H6" s="409"/>
      <c r="I6" s="407" t="s">
        <v>595</v>
      </c>
      <c r="J6" s="408"/>
      <c r="K6" s="408"/>
      <c r="L6" s="408"/>
      <c r="M6" s="409"/>
      <c r="N6" s="407" t="s">
        <v>596</v>
      </c>
      <c r="O6" s="408"/>
      <c r="P6" s="408"/>
      <c r="Q6" s="408"/>
      <c r="R6" s="409"/>
    </row>
    <row r="7" spans="1:18" ht="11.25" customHeight="1">
      <c r="A7" s="405"/>
      <c r="B7" s="405"/>
      <c r="C7" s="405"/>
      <c r="D7" s="404" t="s">
        <v>69</v>
      </c>
      <c r="E7" s="407" t="s">
        <v>597</v>
      </c>
      <c r="F7" s="408"/>
      <c r="G7" s="408"/>
      <c r="H7" s="409"/>
      <c r="I7" s="404" t="s">
        <v>69</v>
      </c>
      <c r="J7" s="407" t="s">
        <v>597</v>
      </c>
      <c r="K7" s="408"/>
      <c r="L7" s="408"/>
      <c r="M7" s="409"/>
      <c r="N7" s="404" t="s">
        <v>69</v>
      </c>
      <c r="O7" s="407" t="s">
        <v>597</v>
      </c>
      <c r="P7" s="408"/>
      <c r="Q7" s="408"/>
      <c r="R7" s="409"/>
    </row>
    <row r="8" spans="1:18" ht="11.25" customHeight="1">
      <c r="A8" s="405"/>
      <c r="B8" s="405"/>
      <c r="C8" s="405"/>
      <c r="D8" s="405"/>
      <c r="E8" s="404" t="s">
        <v>598</v>
      </c>
      <c r="F8" s="407" t="s">
        <v>599</v>
      </c>
      <c r="G8" s="408"/>
      <c r="H8" s="409"/>
      <c r="I8" s="405"/>
      <c r="J8" s="404" t="s">
        <v>598</v>
      </c>
      <c r="K8" s="407" t="s">
        <v>599</v>
      </c>
      <c r="L8" s="408"/>
      <c r="M8" s="409"/>
      <c r="N8" s="405"/>
      <c r="O8" s="404" t="s">
        <v>598</v>
      </c>
      <c r="P8" s="407" t="s">
        <v>599</v>
      </c>
      <c r="Q8" s="408"/>
      <c r="R8" s="409"/>
    </row>
    <row r="9" spans="1:18" ht="38.25">
      <c r="A9" s="406"/>
      <c r="B9" s="406"/>
      <c r="C9" s="406"/>
      <c r="D9" s="406"/>
      <c r="E9" s="406"/>
      <c r="F9" s="109" t="s">
        <v>600</v>
      </c>
      <c r="G9" s="109" t="s">
        <v>601</v>
      </c>
      <c r="H9" s="233" t="s">
        <v>602</v>
      </c>
      <c r="I9" s="406"/>
      <c r="J9" s="406"/>
      <c r="K9" s="109" t="s">
        <v>600</v>
      </c>
      <c r="L9" s="109" t="s">
        <v>601</v>
      </c>
      <c r="M9" s="233" t="s">
        <v>602</v>
      </c>
      <c r="N9" s="406"/>
      <c r="O9" s="406"/>
      <c r="P9" s="109" t="s">
        <v>600</v>
      </c>
      <c r="Q9" s="109" t="s">
        <v>601</v>
      </c>
      <c r="R9" s="233" t="s">
        <v>602</v>
      </c>
    </row>
    <row r="10" spans="1:18" s="235" customFormat="1" ht="12.75">
      <c r="A10" s="234" t="s">
        <v>603</v>
      </c>
      <c r="B10" s="234">
        <v>1</v>
      </c>
      <c r="C10" s="234">
        <v>2</v>
      </c>
      <c r="D10" s="234">
        <v>3</v>
      </c>
      <c r="E10" s="234">
        <v>4</v>
      </c>
      <c r="F10" s="234">
        <v>5</v>
      </c>
      <c r="G10" s="234">
        <v>6</v>
      </c>
      <c r="H10" s="234">
        <v>7</v>
      </c>
      <c r="I10" s="234">
        <v>8</v>
      </c>
      <c r="J10" s="234">
        <v>9</v>
      </c>
      <c r="K10" s="234">
        <v>10</v>
      </c>
      <c r="L10" s="234">
        <v>11</v>
      </c>
      <c r="M10" s="234">
        <v>12</v>
      </c>
      <c r="N10" s="234">
        <v>13</v>
      </c>
      <c r="O10" s="234">
        <v>14</v>
      </c>
      <c r="P10" s="234">
        <v>15</v>
      </c>
      <c r="Q10" s="234">
        <v>16</v>
      </c>
      <c r="R10" s="234">
        <v>17</v>
      </c>
    </row>
    <row r="11" spans="1:18" ht="12.75">
      <c r="A11" s="236" t="s">
        <v>68</v>
      </c>
      <c r="B11" s="237"/>
      <c r="C11" s="238">
        <f>C12+C13+C14+C15+C16</f>
        <v>13254640</v>
      </c>
      <c r="D11" s="239">
        <f aca="true" t="shared" si="0" ref="D11:R11">SUM(D12:D16)</f>
        <v>9016883</v>
      </c>
      <c r="E11" s="239">
        <f t="shared" si="0"/>
        <v>318700</v>
      </c>
      <c r="F11" s="239">
        <f t="shared" si="0"/>
        <v>7128515</v>
      </c>
      <c r="G11" s="239">
        <f t="shared" si="0"/>
        <v>1569668</v>
      </c>
      <c r="H11" s="239">
        <f t="shared" si="0"/>
        <v>0</v>
      </c>
      <c r="I11" s="239">
        <f t="shared" si="0"/>
        <v>90696</v>
      </c>
      <c r="J11" s="239">
        <f t="shared" si="0"/>
        <v>0</v>
      </c>
      <c r="K11" s="239">
        <f t="shared" si="0"/>
        <v>90696</v>
      </c>
      <c r="L11" s="239">
        <f t="shared" si="0"/>
        <v>0</v>
      </c>
      <c r="M11" s="239">
        <f t="shared" si="0"/>
        <v>0</v>
      </c>
      <c r="N11" s="239">
        <f t="shared" si="0"/>
        <v>8926187</v>
      </c>
      <c r="O11" s="239">
        <f t="shared" si="0"/>
        <v>318700</v>
      </c>
      <c r="P11" s="239">
        <f t="shared" si="0"/>
        <v>7037819</v>
      </c>
      <c r="Q11" s="239">
        <f t="shared" si="0"/>
        <v>1569668</v>
      </c>
      <c r="R11" s="239">
        <f t="shared" si="0"/>
        <v>0</v>
      </c>
    </row>
    <row r="12" spans="1:18" ht="12.75">
      <c r="A12" s="240">
        <v>5100</v>
      </c>
      <c r="B12" s="241"/>
      <c r="C12" s="242">
        <f>C17</f>
        <v>12341348</v>
      </c>
      <c r="D12" s="243">
        <f aca="true" t="shared" si="1" ref="D12:H16">SUM(I12+N12)</f>
        <v>8227351</v>
      </c>
      <c r="E12" s="243">
        <f t="shared" si="1"/>
        <v>318700</v>
      </c>
      <c r="F12" s="243">
        <f t="shared" si="1"/>
        <v>6876779</v>
      </c>
      <c r="G12" s="243">
        <f t="shared" si="1"/>
        <v>1031872</v>
      </c>
      <c r="H12" s="243">
        <f t="shared" si="1"/>
        <v>0</v>
      </c>
      <c r="I12" s="243">
        <f>SUM(J12:M12)</f>
        <v>63425</v>
      </c>
      <c r="J12" s="243">
        <f>SUM(J17)</f>
        <v>0</v>
      </c>
      <c r="K12" s="243">
        <f>SUM(K17)</f>
        <v>63425</v>
      </c>
      <c r="L12" s="243">
        <f>SUM(L17)</f>
        <v>0</v>
      </c>
      <c r="M12" s="243">
        <f>SUM(M17)</f>
        <v>0</v>
      </c>
      <c r="N12" s="243">
        <f>SUM(O12:R12)</f>
        <v>8163926</v>
      </c>
      <c r="O12" s="243">
        <f>SUM(O17)</f>
        <v>318700</v>
      </c>
      <c r="P12" s="243">
        <f>SUM(P17)</f>
        <v>6813354</v>
      </c>
      <c r="Q12" s="243">
        <f>SUM(Q17)</f>
        <v>1031872</v>
      </c>
      <c r="R12" s="243">
        <f>SUM(R17)</f>
        <v>0</v>
      </c>
    </row>
    <row r="13" spans="1:18" ht="12.75">
      <c r="A13" s="240">
        <v>5200</v>
      </c>
      <c r="B13" s="241"/>
      <c r="C13" s="242">
        <f>C76</f>
        <v>844332</v>
      </c>
      <c r="D13" s="243">
        <f t="shared" si="1"/>
        <v>757372</v>
      </c>
      <c r="E13" s="243">
        <f t="shared" si="1"/>
        <v>0</v>
      </c>
      <c r="F13" s="243">
        <f t="shared" si="1"/>
        <v>219576</v>
      </c>
      <c r="G13" s="243">
        <f t="shared" si="1"/>
        <v>537796</v>
      </c>
      <c r="H13" s="243">
        <f t="shared" si="1"/>
        <v>0</v>
      </c>
      <c r="I13" s="243">
        <f>SUM(J13:M13)</f>
        <v>27271</v>
      </c>
      <c r="J13" s="244">
        <f>SUM(J76)</f>
        <v>0</v>
      </c>
      <c r="K13" s="244">
        <f>SUM(K76)</f>
        <v>27271</v>
      </c>
      <c r="L13" s="244">
        <f>SUM(L76)</f>
        <v>0</v>
      </c>
      <c r="M13" s="244">
        <f>SUM(M76)</f>
        <v>0</v>
      </c>
      <c r="N13" s="243">
        <f>SUM(O13:R13)</f>
        <v>730101</v>
      </c>
      <c r="O13" s="243">
        <f>SUM(O76)</f>
        <v>0</v>
      </c>
      <c r="P13" s="243">
        <f>SUM(P76)</f>
        <v>192305</v>
      </c>
      <c r="Q13" s="243">
        <f>SUM(Q76)</f>
        <v>537796</v>
      </c>
      <c r="R13" s="243">
        <f>SUM(R76)</f>
        <v>0</v>
      </c>
    </row>
    <row r="14" spans="1:18" ht="12.75">
      <c r="A14" s="240">
        <v>5300</v>
      </c>
      <c r="B14" s="241"/>
      <c r="C14" s="242">
        <f>C150</f>
        <v>48960</v>
      </c>
      <c r="D14" s="243">
        <f t="shared" si="1"/>
        <v>32160</v>
      </c>
      <c r="E14" s="243">
        <f t="shared" si="1"/>
        <v>0</v>
      </c>
      <c r="F14" s="243">
        <f t="shared" si="1"/>
        <v>32160</v>
      </c>
      <c r="G14" s="243">
        <f t="shared" si="1"/>
        <v>0</v>
      </c>
      <c r="H14" s="243">
        <f>SUM(M14+R14)</f>
        <v>0</v>
      </c>
      <c r="I14" s="243">
        <f>SUM(J14:M14)</f>
        <v>0</v>
      </c>
      <c r="J14" s="243">
        <f>SUM(J150)</f>
        <v>0</v>
      </c>
      <c r="K14" s="243">
        <f>SUM(K150)</f>
        <v>0</v>
      </c>
      <c r="L14" s="243">
        <f>SUM(L150)</f>
        <v>0</v>
      </c>
      <c r="M14" s="243">
        <f>SUM(M150)</f>
        <v>0</v>
      </c>
      <c r="N14" s="243">
        <f>SUM(O14:R14)</f>
        <v>32160</v>
      </c>
      <c r="O14" s="243">
        <f>SUM(O150)</f>
        <v>0</v>
      </c>
      <c r="P14" s="243">
        <f>SUM(P150)</f>
        <v>32160</v>
      </c>
      <c r="Q14" s="243">
        <f>SUM(Q150)</f>
        <v>0</v>
      </c>
      <c r="R14" s="243">
        <f>SUM(R150)</f>
        <v>0</v>
      </c>
    </row>
    <row r="15" spans="1:18" ht="12.75">
      <c r="A15" s="240">
        <v>5400</v>
      </c>
      <c r="B15" s="241"/>
      <c r="C15" s="242">
        <f>C161</f>
        <v>0</v>
      </c>
      <c r="D15" s="243">
        <f aca="true" t="shared" si="2" ref="D15:Q15">SUM(D161)</f>
        <v>0</v>
      </c>
      <c r="E15" s="243">
        <f t="shared" si="2"/>
        <v>0</v>
      </c>
      <c r="F15" s="243">
        <f t="shared" si="2"/>
        <v>0</v>
      </c>
      <c r="G15" s="243">
        <f t="shared" si="2"/>
        <v>0</v>
      </c>
      <c r="H15" s="243">
        <f t="shared" si="2"/>
        <v>0</v>
      </c>
      <c r="I15" s="243">
        <f t="shared" si="2"/>
        <v>0</v>
      </c>
      <c r="J15" s="243">
        <f t="shared" si="2"/>
        <v>0</v>
      </c>
      <c r="K15" s="243">
        <f t="shared" si="2"/>
        <v>0</v>
      </c>
      <c r="L15" s="243">
        <f t="shared" si="2"/>
        <v>0</v>
      </c>
      <c r="M15" s="243">
        <f t="shared" si="2"/>
        <v>0</v>
      </c>
      <c r="N15" s="243">
        <f>SUM(N161)</f>
        <v>0</v>
      </c>
      <c r="O15" s="243">
        <f t="shared" si="2"/>
        <v>0</v>
      </c>
      <c r="P15" s="243">
        <f t="shared" si="2"/>
        <v>0</v>
      </c>
      <c r="Q15" s="243">
        <f t="shared" si="2"/>
        <v>0</v>
      </c>
      <c r="R15" s="243">
        <f>SUM(R161)</f>
        <v>0</v>
      </c>
    </row>
    <row r="16" spans="1:18" ht="12.75">
      <c r="A16" s="240">
        <v>5500</v>
      </c>
      <c r="B16" s="241"/>
      <c r="C16" s="242">
        <f>C165</f>
        <v>20000</v>
      </c>
      <c r="D16" s="243">
        <f t="shared" si="1"/>
        <v>0</v>
      </c>
      <c r="E16" s="243">
        <f t="shared" si="1"/>
        <v>0</v>
      </c>
      <c r="F16" s="243">
        <f t="shared" si="1"/>
        <v>0</v>
      </c>
      <c r="G16" s="243">
        <f t="shared" si="1"/>
        <v>0</v>
      </c>
      <c r="H16" s="243">
        <f t="shared" si="1"/>
        <v>0</v>
      </c>
      <c r="I16" s="243">
        <f>SUM(J16:M16)</f>
        <v>0</v>
      </c>
      <c r="J16" s="243">
        <f>SUM(J165)</f>
        <v>0</v>
      </c>
      <c r="K16" s="243">
        <f>SUM(K165)</f>
        <v>0</v>
      </c>
      <c r="L16" s="243">
        <f>SUM(L165)</f>
        <v>0</v>
      </c>
      <c r="M16" s="243">
        <f>SUM(M165)</f>
        <v>0</v>
      </c>
      <c r="N16" s="243">
        <f>SUM(O16:R16)</f>
        <v>0</v>
      </c>
      <c r="O16" s="243">
        <f>SUM(O165)</f>
        <v>0</v>
      </c>
      <c r="P16" s="243">
        <f>SUM(P165)</f>
        <v>0</v>
      </c>
      <c r="Q16" s="243">
        <f>SUM(Q165)</f>
        <v>0</v>
      </c>
      <c r="R16" s="243">
        <f>SUM(R165)</f>
        <v>0</v>
      </c>
    </row>
    <row r="17" spans="1:18" ht="12.75">
      <c r="A17" s="236" t="s">
        <v>604</v>
      </c>
      <c r="B17" s="237"/>
      <c r="C17" s="238">
        <f aca="true" t="shared" si="3" ref="C17:R17">C21+C24+C73+C29+C66+C27+C18</f>
        <v>12341348</v>
      </c>
      <c r="D17" s="238">
        <f t="shared" si="3"/>
        <v>8227351</v>
      </c>
      <c r="E17" s="238">
        <f t="shared" si="3"/>
        <v>318700</v>
      </c>
      <c r="F17" s="238">
        <f t="shared" si="3"/>
        <v>6876779</v>
      </c>
      <c r="G17" s="238">
        <f t="shared" si="3"/>
        <v>1031872</v>
      </c>
      <c r="H17" s="238">
        <f t="shared" si="3"/>
        <v>0</v>
      </c>
      <c r="I17" s="238">
        <f t="shared" si="3"/>
        <v>63425</v>
      </c>
      <c r="J17" s="238">
        <f t="shared" si="3"/>
        <v>0</v>
      </c>
      <c r="K17" s="238">
        <f t="shared" si="3"/>
        <v>63425</v>
      </c>
      <c r="L17" s="238">
        <f t="shared" si="3"/>
        <v>0</v>
      </c>
      <c r="M17" s="238">
        <f t="shared" si="3"/>
        <v>0</v>
      </c>
      <c r="N17" s="238">
        <f t="shared" si="3"/>
        <v>8163926</v>
      </c>
      <c r="O17" s="238">
        <f t="shared" si="3"/>
        <v>318700</v>
      </c>
      <c r="P17" s="238">
        <f t="shared" si="3"/>
        <v>6813354</v>
      </c>
      <c r="Q17" s="238">
        <f t="shared" si="3"/>
        <v>1031872</v>
      </c>
      <c r="R17" s="238">
        <f t="shared" si="3"/>
        <v>0</v>
      </c>
    </row>
    <row r="18" spans="1:18" ht="12.75">
      <c r="A18" s="245" t="s">
        <v>605</v>
      </c>
      <c r="B18" s="246"/>
      <c r="C18" s="247">
        <f>C19</f>
        <v>906</v>
      </c>
      <c r="D18" s="248">
        <f aca="true" t="shared" si="4" ref="D18:R19">D19</f>
        <v>906</v>
      </c>
      <c r="E18" s="248">
        <f t="shared" si="4"/>
        <v>0</v>
      </c>
      <c r="F18" s="248">
        <f t="shared" si="4"/>
        <v>906</v>
      </c>
      <c r="G18" s="248">
        <f t="shared" si="4"/>
        <v>0</v>
      </c>
      <c r="H18" s="248">
        <f t="shared" si="4"/>
        <v>0</v>
      </c>
      <c r="I18" s="248">
        <f t="shared" si="4"/>
        <v>0</v>
      </c>
      <c r="J18" s="248">
        <f t="shared" si="4"/>
        <v>0</v>
      </c>
      <c r="K18" s="248">
        <f t="shared" si="4"/>
        <v>0</v>
      </c>
      <c r="L18" s="248">
        <f t="shared" si="4"/>
        <v>0</v>
      </c>
      <c r="M18" s="248">
        <f t="shared" si="4"/>
        <v>0</v>
      </c>
      <c r="N18" s="248">
        <f t="shared" si="4"/>
        <v>906</v>
      </c>
      <c r="O18" s="248">
        <f t="shared" si="4"/>
        <v>0</v>
      </c>
      <c r="P18" s="248">
        <f t="shared" si="4"/>
        <v>906</v>
      </c>
      <c r="Q18" s="248">
        <f t="shared" si="4"/>
        <v>0</v>
      </c>
      <c r="R18" s="248">
        <f t="shared" si="4"/>
        <v>0</v>
      </c>
    </row>
    <row r="19" spans="1:18" ht="12.75">
      <c r="A19" s="249">
        <v>5100</v>
      </c>
      <c r="B19" s="246"/>
      <c r="C19" s="247">
        <f>C20</f>
        <v>906</v>
      </c>
      <c r="D19" s="248">
        <f t="shared" si="4"/>
        <v>906</v>
      </c>
      <c r="E19" s="248">
        <f t="shared" si="4"/>
        <v>0</v>
      </c>
      <c r="F19" s="248">
        <f t="shared" si="4"/>
        <v>906</v>
      </c>
      <c r="G19" s="248">
        <f t="shared" si="4"/>
        <v>0</v>
      </c>
      <c r="H19" s="248">
        <f t="shared" si="4"/>
        <v>0</v>
      </c>
      <c r="I19" s="248">
        <f t="shared" si="4"/>
        <v>0</v>
      </c>
      <c r="J19" s="248">
        <f t="shared" si="4"/>
        <v>0</v>
      </c>
      <c r="K19" s="248">
        <f t="shared" si="4"/>
        <v>0</v>
      </c>
      <c r="L19" s="248">
        <f t="shared" si="4"/>
        <v>0</v>
      </c>
      <c r="M19" s="248">
        <f t="shared" si="4"/>
        <v>0</v>
      </c>
      <c r="N19" s="248">
        <f t="shared" si="4"/>
        <v>906</v>
      </c>
      <c r="O19" s="248">
        <f t="shared" si="4"/>
        <v>0</v>
      </c>
      <c r="P19" s="248">
        <f t="shared" si="4"/>
        <v>906</v>
      </c>
      <c r="Q19" s="248">
        <f t="shared" si="4"/>
        <v>0</v>
      </c>
      <c r="R19" s="248">
        <f t="shared" si="4"/>
        <v>0</v>
      </c>
    </row>
    <row r="20" spans="1:18" ht="12.75">
      <c r="A20" s="250" t="s">
        <v>606</v>
      </c>
      <c r="B20" s="251">
        <v>122</v>
      </c>
      <c r="C20" s="252">
        <v>906</v>
      </c>
      <c r="D20" s="253">
        <f>SUM(I20+N20)</f>
        <v>906</v>
      </c>
      <c r="E20" s="253">
        <f>SUM(J20+O20)</f>
        <v>0</v>
      </c>
      <c r="F20" s="253">
        <f>SUM(K20+P20)</f>
        <v>906</v>
      </c>
      <c r="G20" s="253">
        <f>SUM(L20+Q20)</f>
        <v>0</v>
      </c>
      <c r="H20" s="253">
        <f>SUM(M20+R20)</f>
        <v>0</v>
      </c>
      <c r="I20" s="253">
        <f>SUM(J20:M20)</f>
        <v>0</v>
      </c>
      <c r="J20" s="252"/>
      <c r="K20" s="252"/>
      <c r="L20" s="252"/>
      <c r="M20" s="252"/>
      <c r="N20" s="253">
        <f>SUM(O20:R20)</f>
        <v>906</v>
      </c>
      <c r="O20" s="252"/>
      <c r="P20" s="254">
        <v>906</v>
      </c>
      <c r="Q20" s="252"/>
      <c r="R20" s="252"/>
    </row>
    <row r="21" spans="1:18" ht="12.75">
      <c r="A21" s="245" t="s">
        <v>607</v>
      </c>
      <c r="B21" s="246"/>
      <c r="C21" s="247">
        <f>C22</f>
        <v>309666</v>
      </c>
      <c r="D21" s="253">
        <f aca="true" t="shared" si="5" ref="D21:H23">SUM(I21+N21)</f>
        <v>63425</v>
      </c>
      <c r="E21" s="253">
        <f t="shared" si="5"/>
        <v>0</v>
      </c>
      <c r="F21" s="253">
        <f t="shared" si="5"/>
        <v>63425</v>
      </c>
      <c r="G21" s="253">
        <f t="shared" si="5"/>
        <v>0</v>
      </c>
      <c r="H21" s="253">
        <f t="shared" si="5"/>
        <v>0</v>
      </c>
      <c r="I21" s="253">
        <f aca="true" t="shared" si="6" ref="I21:R21">SUM(I22)</f>
        <v>63425</v>
      </c>
      <c r="J21" s="253">
        <f t="shared" si="6"/>
        <v>0</v>
      </c>
      <c r="K21" s="253">
        <f t="shared" si="6"/>
        <v>63425</v>
      </c>
      <c r="L21" s="253">
        <f t="shared" si="6"/>
        <v>0</v>
      </c>
      <c r="M21" s="253">
        <f t="shared" si="6"/>
        <v>0</v>
      </c>
      <c r="N21" s="253">
        <f t="shared" si="6"/>
        <v>0</v>
      </c>
      <c r="O21" s="253">
        <f t="shared" si="6"/>
        <v>0</v>
      </c>
      <c r="P21" s="253">
        <f t="shared" si="6"/>
        <v>0</v>
      </c>
      <c r="Q21" s="253">
        <f t="shared" si="6"/>
        <v>0</v>
      </c>
      <c r="R21" s="253">
        <f t="shared" si="6"/>
        <v>0</v>
      </c>
    </row>
    <row r="22" spans="1:18" ht="12.75">
      <c r="A22" s="249">
        <v>5100</v>
      </c>
      <c r="B22" s="48"/>
      <c r="C22" s="247">
        <f>C23</f>
        <v>309666</v>
      </c>
      <c r="D22" s="248">
        <f aca="true" t="shared" si="7" ref="D22:R22">D23</f>
        <v>63425</v>
      </c>
      <c r="E22" s="248">
        <f t="shared" si="7"/>
        <v>0</v>
      </c>
      <c r="F22" s="248">
        <f t="shared" si="7"/>
        <v>63425</v>
      </c>
      <c r="G22" s="248">
        <f t="shared" si="7"/>
        <v>0</v>
      </c>
      <c r="H22" s="248">
        <f t="shared" si="7"/>
        <v>0</v>
      </c>
      <c r="I22" s="248">
        <f t="shared" si="7"/>
        <v>63425</v>
      </c>
      <c r="J22" s="248">
        <f t="shared" si="7"/>
        <v>0</v>
      </c>
      <c r="K22" s="248">
        <f t="shared" si="7"/>
        <v>63425</v>
      </c>
      <c r="L22" s="248">
        <f t="shared" si="7"/>
        <v>0</v>
      </c>
      <c r="M22" s="248">
        <f t="shared" si="7"/>
        <v>0</v>
      </c>
      <c r="N22" s="248">
        <f t="shared" si="7"/>
        <v>0</v>
      </c>
      <c r="O22" s="248">
        <f t="shared" si="7"/>
        <v>0</v>
      </c>
      <c r="P22" s="248">
        <f t="shared" si="7"/>
        <v>0</v>
      </c>
      <c r="Q22" s="248">
        <f t="shared" si="7"/>
        <v>0</v>
      </c>
      <c r="R22" s="248">
        <f t="shared" si="7"/>
        <v>0</v>
      </c>
    </row>
    <row r="23" spans="1:18" ht="25.5">
      <c r="A23" s="250" t="s">
        <v>608</v>
      </c>
      <c r="B23" s="251">
        <v>284</v>
      </c>
      <c r="C23" s="252">
        <v>309666</v>
      </c>
      <c r="D23" s="253">
        <f t="shared" si="5"/>
        <v>63425</v>
      </c>
      <c r="E23" s="253">
        <f t="shared" si="5"/>
        <v>0</v>
      </c>
      <c r="F23" s="253">
        <f t="shared" si="5"/>
        <v>63425</v>
      </c>
      <c r="G23" s="253">
        <f t="shared" si="5"/>
        <v>0</v>
      </c>
      <c r="H23" s="253">
        <f t="shared" si="5"/>
        <v>0</v>
      </c>
      <c r="I23" s="253">
        <f>SUM(J23:M23)</f>
        <v>63425</v>
      </c>
      <c r="J23" s="255"/>
      <c r="K23" s="256">
        <v>63425</v>
      </c>
      <c r="L23" s="255"/>
      <c r="M23" s="255"/>
      <c r="N23" s="253">
        <f>SUM(O23:R23)</f>
        <v>0</v>
      </c>
      <c r="O23" s="255"/>
      <c r="P23" s="255"/>
      <c r="Q23" s="255"/>
      <c r="R23" s="255"/>
    </row>
    <row r="24" spans="1:18" ht="12.75">
      <c r="A24" s="245" t="s">
        <v>609</v>
      </c>
      <c r="B24" s="246"/>
      <c r="C24" s="247">
        <f>C25+C26</f>
        <v>398300</v>
      </c>
      <c r="D24" s="253">
        <f>SUM(I24+N24)</f>
        <v>396638</v>
      </c>
      <c r="E24" s="253">
        <f>SUM(J24+O24)</f>
        <v>0</v>
      </c>
      <c r="F24" s="253">
        <f>SUM(K24+P24)</f>
        <v>396638</v>
      </c>
      <c r="G24" s="253">
        <f>SUM(L24+Q24)</f>
        <v>0</v>
      </c>
      <c r="H24" s="253">
        <f>SUM(M24+R24)</f>
        <v>0</v>
      </c>
      <c r="I24" s="253">
        <f aca="true" t="shared" si="8" ref="I24:R24">SUM(I25:I26)</f>
        <v>0</v>
      </c>
      <c r="J24" s="253">
        <f t="shared" si="8"/>
        <v>0</v>
      </c>
      <c r="K24" s="253">
        <f t="shared" si="8"/>
        <v>0</v>
      </c>
      <c r="L24" s="253">
        <f t="shared" si="8"/>
        <v>0</v>
      </c>
      <c r="M24" s="253">
        <f t="shared" si="8"/>
        <v>0</v>
      </c>
      <c r="N24" s="253">
        <f t="shared" si="8"/>
        <v>396638</v>
      </c>
      <c r="O24" s="253">
        <f t="shared" si="8"/>
        <v>0</v>
      </c>
      <c r="P24" s="253">
        <f t="shared" si="8"/>
        <v>396638</v>
      </c>
      <c r="Q24" s="253">
        <f t="shared" si="8"/>
        <v>0</v>
      </c>
      <c r="R24" s="253">
        <f t="shared" si="8"/>
        <v>0</v>
      </c>
    </row>
    <row r="25" spans="1:18" ht="12.75">
      <c r="A25" s="250" t="s">
        <v>610</v>
      </c>
      <c r="B25" s="251">
        <v>311</v>
      </c>
      <c r="C25" s="257">
        <v>388400</v>
      </c>
      <c r="D25" s="253">
        <f aca="true" t="shared" si="9" ref="D25:H35">SUM(I25+N25)</f>
        <v>386738</v>
      </c>
      <c r="E25" s="253">
        <f t="shared" si="9"/>
        <v>0</v>
      </c>
      <c r="F25" s="253">
        <f t="shared" si="9"/>
        <v>386738</v>
      </c>
      <c r="G25" s="253">
        <f t="shared" si="9"/>
        <v>0</v>
      </c>
      <c r="H25" s="253">
        <f t="shared" si="9"/>
        <v>0</v>
      </c>
      <c r="I25" s="253">
        <f>SUM(J25:M25)</f>
        <v>0</v>
      </c>
      <c r="J25" s="255"/>
      <c r="K25" s="255"/>
      <c r="L25" s="255"/>
      <c r="M25" s="255"/>
      <c r="N25" s="253">
        <f aca="true" t="shared" si="10" ref="N25:N72">SUM(O25:R25)</f>
        <v>386738</v>
      </c>
      <c r="O25" s="258"/>
      <c r="P25" s="256">
        <v>386738</v>
      </c>
      <c r="Q25" s="255"/>
      <c r="R25" s="255"/>
    </row>
    <row r="26" spans="1:18" ht="25.5">
      <c r="A26" s="250" t="s">
        <v>611</v>
      </c>
      <c r="B26" s="259">
        <v>322</v>
      </c>
      <c r="C26" s="257">
        <v>9900</v>
      </c>
      <c r="D26" s="253">
        <f t="shared" si="9"/>
        <v>9900</v>
      </c>
      <c r="E26" s="253">
        <f t="shared" si="9"/>
        <v>0</v>
      </c>
      <c r="F26" s="253">
        <f t="shared" si="9"/>
        <v>9900</v>
      </c>
      <c r="G26" s="253">
        <f t="shared" si="9"/>
        <v>0</v>
      </c>
      <c r="H26" s="253">
        <f t="shared" si="9"/>
        <v>0</v>
      </c>
      <c r="I26" s="253">
        <f>SUM(J26:M26)</f>
        <v>0</v>
      </c>
      <c r="J26" s="255"/>
      <c r="K26" s="255"/>
      <c r="L26" s="255"/>
      <c r="M26" s="255"/>
      <c r="N26" s="253">
        <f t="shared" si="10"/>
        <v>9900</v>
      </c>
      <c r="O26" s="255"/>
      <c r="P26" s="256">
        <v>9900</v>
      </c>
      <c r="Q26" s="255"/>
      <c r="R26" s="255"/>
    </row>
    <row r="27" spans="1:18" ht="25.5">
      <c r="A27" s="245" t="s">
        <v>612</v>
      </c>
      <c r="B27" s="48"/>
      <c r="C27" s="247">
        <f>C28</f>
        <v>0</v>
      </c>
      <c r="D27" s="253">
        <f t="shared" si="9"/>
        <v>0</v>
      </c>
      <c r="E27" s="253">
        <f t="shared" si="9"/>
        <v>0</v>
      </c>
      <c r="F27" s="253">
        <f t="shared" si="9"/>
        <v>0</v>
      </c>
      <c r="G27" s="253">
        <f t="shared" si="9"/>
        <v>0</v>
      </c>
      <c r="H27" s="253">
        <f t="shared" si="9"/>
        <v>0</v>
      </c>
      <c r="I27" s="253">
        <f aca="true" t="shared" si="11" ref="I27:R27">SUM(I28:I28)</f>
        <v>0</v>
      </c>
      <c r="J27" s="253">
        <f t="shared" si="11"/>
        <v>0</v>
      </c>
      <c r="K27" s="253">
        <f t="shared" si="11"/>
        <v>0</v>
      </c>
      <c r="L27" s="253">
        <f t="shared" si="11"/>
        <v>0</v>
      </c>
      <c r="M27" s="253">
        <f t="shared" si="11"/>
        <v>0</v>
      </c>
      <c r="N27" s="253">
        <f t="shared" si="11"/>
        <v>0</v>
      </c>
      <c r="O27" s="253">
        <f t="shared" si="11"/>
        <v>0</v>
      </c>
      <c r="P27" s="253">
        <f t="shared" si="11"/>
        <v>0</v>
      </c>
      <c r="Q27" s="253">
        <f t="shared" si="11"/>
        <v>0</v>
      </c>
      <c r="R27" s="253">
        <f t="shared" si="11"/>
        <v>0</v>
      </c>
    </row>
    <row r="28" spans="1:18" ht="12.75">
      <c r="A28" s="250"/>
      <c r="B28" s="251"/>
      <c r="C28" s="257"/>
      <c r="D28" s="253">
        <f t="shared" si="9"/>
        <v>0</v>
      </c>
      <c r="E28" s="253">
        <f t="shared" si="9"/>
        <v>0</v>
      </c>
      <c r="F28" s="253">
        <f t="shared" si="9"/>
        <v>0</v>
      </c>
      <c r="G28" s="253">
        <f t="shared" si="9"/>
        <v>0</v>
      </c>
      <c r="H28" s="253">
        <f t="shared" si="9"/>
        <v>0</v>
      </c>
      <c r="I28" s="253">
        <f>SUM(J28:M28)</f>
        <v>0</v>
      </c>
      <c r="J28" s="255"/>
      <c r="K28" s="255"/>
      <c r="L28" s="255"/>
      <c r="M28" s="255"/>
      <c r="N28" s="253">
        <f t="shared" si="10"/>
        <v>0</v>
      </c>
      <c r="O28" s="255"/>
      <c r="P28" s="256"/>
      <c r="Q28" s="255"/>
      <c r="R28" s="255"/>
    </row>
    <row r="29" spans="1:18" ht="25.5">
      <c r="A29" s="245" t="s">
        <v>613</v>
      </c>
      <c r="B29" s="48"/>
      <c r="C29" s="247">
        <f>C56+C30+C31+C33+C34+C35+C36+C40+C41+C42+C43+C44+C45+C46+C47+C48+C49+C50+C52+C51+C53+C54+C55+C57+C58+C60+C61+C63+C62+C32+C64+C59+C65+C37+C38+C39</f>
        <v>9689418</v>
      </c>
      <c r="D29" s="247">
        <f aca="true" t="shared" si="12" ref="D29:R29">D56+D30+D31+D33+D34+D35+D36+D40+D41+D42+D43+D44+D45+D46+D47+D48+D49+D50+D52+D51+D53+D54+D55+D57+D58+D60+D61+D63+D62+D32+D64+D59+D65+D37+D38+D39</f>
        <v>6727647</v>
      </c>
      <c r="E29" s="247">
        <f t="shared" si="12"/>
        <v>0</v>
      </c>
      <c r="F29" s="247">
        <f t="shared" si="12"/>
        <v>5695775</v>
      </c>
      <c r="G29" s="247">
        <f t="shared" si="12"/>
        <v>1031872</v>
      </c>
      <c r="H29" s="247">
        <f t="shared" si="12"/>
        <v>0</v>
      </c>
      <c r="I29" s="247">
        <f t="shared" si="12"/>
        <v>0</v>
      </c>
      <c r="J29" s="247">
        <f t="shared" si="12"/>
        <v>0</v>
      </c>
      <c r="K29" s="247">
        <f t="shared" si="12"/>
        <v>0</v>
      </c>
      <c r="L29" s="247">
        <f t="shared" si="12"/>
        <v>0</v>
      </c>
      <c r="M29" s="247">
        <f t="shared" si="12"/>
        <v>0</v>
      </c>
      <c r="N29" s="247">
        <f t="shared" si="12"/>
        <v>6727647</v>
      </c>
      <c r="O29" s="247">
        <f t="shared" si="12"/>
        <v>0</v>
      </c>
      <c r="P29" s="247">
        <f t="shared" si="12"/>
        <v>5695775</v>
      </c>
      <c r="Q29" s="247">
        <f t="shared" si="12"/>
        <v>1031872</v>
      </c>
      <c r="R29" s="247">
        <f t="shared" si="12"/>
        <v>0</v>
      </c>
    </row>
    <row r="30" spans="1:18" ht="25.5">
      <c r="A30" s="260" t="s">
        <v>614</v>
      </c>
      <c r="B30" s="261">
        <v>618</v>
      </c>
      <c r="C30" s="262">
        <v>849486</v>
      </c>
      <c r="D30" s="253">
        <f t="shared" si="9"/>
        <v>335961</v>
      </c>
      <c r="E30" s="253">
        <f t="shared" si="9"/>
        <v>0</v>
      </c>
      <c r="F30" s="253">
        <f t="shared" si="9"/>
        <v>0</v>
      </c>
      <c r="G30" s="253">
        <f t="shared" si="9"/>
        <v>335961</v>
      </c>
      <c r="H30" s="253">
        <f t="shared" si="9"/>
        <v>0</v>
      </c>
      <c r="I30" s="253">
        <f aca="true" t="shared" si="13" ref="I30:I63">SUM(J30:M30)</f>
        <v>0</v>
      </c>
      <c r="J30" s="256"/>
      <c r="K30" s="256"/>
      <c r="L30" s="256"/>
      <c r="M30" s="256"/>
      <c r="N30" s="253">
        <f t="shared" si="10"/>
        <v>335961</v>
      </c>
      <c r="O30" s="256"/>
      <c r="P30" s="256"/>
      <c r="Q30" s="263">
        <v>335961</v>
      </c>
      <c r="R30" s="256"/>
    </row>
    <row r="31" spans="1:18" ht="25.5">
      <c r="A31" s="260" t="s">
        <v>615</v>
      </c>
      <c r="B31" s="261">
        <v>618</v>
      </c>
      <c r="C31" s="262">
        <v>209413</v>
      </c>
      <c r="D31" s="253">
        <f t="shared" si="9"/>
        <v>67192</v>
      </c>
      <c r="E31" s="253">
        <f t="shared" si="9"/>
        <v>0</v>
      </c>
      <c r="F31" s="253">
        <f t="shared" si="9"/>
        <v>0</v>
      </c>
      <c r="G31" s="253">
        <f t="shared" si="9"/>
        <v>67192</v>
      </c>
      <c r="H31" s="253">
        <f t="shared" si="9"/>
        <v>0</v>
      </c>
      <c r="I31" s="253">
        <f t="shared" si="13"/>
        <v>0</v>
      </c>
      <c r="J31" s="256"/>
      <c r="K31" s="256"/>
      <c r="L31" s="256"/>
      <c r="M31" s="256"/>
      <c r="N31" s="253">
        <f t="shared" si="10"/>
        <v>67192</v>
      </c>
      <c r="O31" s="256"/>
      <c r="P31" s="256"/>
      <c r="Q31" s="263">
        <v>67192</v>
      </c>
      <c r="R31" s="256"/>
    </row>
    <row r="32" spans="1:18" ht="12.75">
      <c r="A32" s="250" t="s">
        <v>616</v>
      </c>
      <c r="B32" s="251">
        <v>618</v>
      </c>
      <c r="C32" s="252">
        <v>1800</v>
      </c>
      <c r="D32" s="253">
        <f>SUM(I32+N32)</f>
        <v>1800</v>
      </c>
      <c r="E32" s="253">
        <f>SUM(J32+O32)</f>
        <v>0</v>
      </c>
      <c r="F32" s="253">
        <f>SUM(K32+P32)</f>
        <v>1800</v>
      </c>
      <c r="G32" s="253">
        <f>SUM(L32+Q32)</f>
        <v>0</v>
      </c>
      <c r="H32" s="253">
        <f>SUM(M32+R32)</f>
        <v>0</v>
      </c>
      <c r="I32" s="253">
        <f>SUM(J32:M32)</f>
        <v>0</v>
      </c>
      <c r="J32" s="256"/>
      <c r="K32" s="256"/>
      <c r="L32" s="256"/>
      <c r="M32" s="256"/>
      <c r="N32" s="253">
        <f t="shared" si="10"/>
        <v>1800</v>
      </c>
      <c r="O32" s="256"/>
      <c r="P32" s="256">
        <v>1800</v>
      </c>
      <c r="Q32" s="257"/>
      <c r="R32" s="256"/>
    </row>
    <row r="33" spans="1:18" ht="12.75">
      <c r="A33" s="264" t="s">
        <v>617</v>
      </c>
      <c r="B33" s="265">
        <v>606</v>
      </c>
      <c r="C33" s="266">
        <v>4627956</v>
      </c>
      <c r="D33" s="253">
        <f t="shared" si="9"/>
        <v>2992534</v>
      </c>
      <c r="E33" s="253">
        <f t="shared" si="9"/>
        <v>0</v>
      </c>
      <c r="F33" s="253">
        <f t="shared" si="9"/>
        <v>2992534</v>
      </c>
      <c r="G33" s="253">
        <f t="shared" si="9"/>
        <v>0</v>
      </c>
      <c r="H33" s="253">
        <f t="shared" si="9"/>
        <v>0</v>
      </c>
      <c r="I33" s="253">
        <f t="shared" si="13"/>
        <v>0</v>
      </c>
      <c r="J33" s="256"/>
      <c r="K33" s="256"/>
      <c r="L33" s="256"/>
      <c r="M33" s="256"/>
      <c r="N33" s="253">
        <f t="shared" si="10"/>
        <v>2992534</v>
      </c>
      <c r="O33" s="256"/>
      <c r="P33" s="256">
        <v>2992534</v>
      </c>
      <c r="Q33" s="256"/>
      <c r="R33" s="256"/>
    </row>
    <row r="34" spans="1:18" ht="25.5">
      <c r="A34" s="264" t="s">
        <v>618</v>
      </c>
      <c r="B34" s="265">
        <v>606</v>
      </c>
      <c r="C34" s="266">
        <v>238680</v>
      </c>
      <c r="D34" s="253">
        <f t="shared" si="9"/>
        <v>23869</v>
      </c>
      <c r="E34" s="253">
        <f t="shared" si="9"/>
        <v>0</v>
      </c>
      <c r="F34" s="253">
        <f t="shared" si="9"/>
        <v>23869</v>
      </c>
      <c r="G34" s="253">
        <f t="shared" si="9"/>
        <v>0</v>
      </c>
      <c r="H34" s="253">
        <f t="shared" si="9"/>
        <v>0</v>
      </c>
      <c r="I34" s="253">
        <f t="shared" si="13"/>
        <v>0</v>
      </c>
      <c r="J34" s="256"/>
      <c r="K34" s="256"/>
      <c r="L34" s="256"/>
      <c r="M34" s="256"/>
      <c r="N34" s="253">
        <f t="shared" si="10"/>
        <v>23869</v>
      </c>
      <c r="O34" s="256"/>
      <c r="P34" s="256">
        <v>23869</v>
      </c>
      <c r="Q34" s="256"/>
      <c r="R34" s="256"/>
    </row>
    <row r="35" spans="1:18" ht="38.25">
      <c r="A35" s="264" t="s">
        <v>619</v>
      </c>
      <c r="B35" s="265">
        <v>606</v>
      </c>
      <c r="C35" s="266">
        <v>568175</v>
      </c>
      <c r="D35" s="253">
        <f t="shared" si="9"/>
        <v>213473</v>
      </c>
      <c r="E35" s="253">
        <f t="shared" si="9"/>
        <v>0</v>
      </c>
      <c r="F35" s="253">
        <f t="shared" si="9"/>
        <v>213473</v>
      </c>
      <c r="G35" s="253">
        <f t="shared" si="9"/>
        <v>0</v>
      </c>
      <c r="H35" s="253">
        <f t="shared" si="9"/>
        <v>0</v>
      </c>
      <c r="I35" s="253">
        <f t="shared" si="13"/>
        <v>0</v>
      </c>
      <c r="J35" s="256"/>
      <c r="K35" s="256"/>
      <c r="L35" s="256"/>
      <c r="M35" s="256"/>
      <c r="N35" s="253">
        <f t="shared" si="10"/>
        <v>213473</v>
      </c>
      <c r="O35" s="256"/>
      <c r="P35" s="256">
        <v>213473</v>
      </c>
      <c r="Q35" s="256"/>
      <c r="R35" s="256"/>
    </row>
    <row r="36" spans="1:18" ht="13.5" customHeight="1">
      <c r="A36" s="264" t="s">
        <v>620</v>
      </c>
      <c r="B36" s="265">
        <v>606</v>
      </c>
      <c r="C36" s="266">
        <v>61718</v>
      </c>
      <c r="D36" s="253">
        <f>SUM(I36+N36)</f>
        <v>0</v>
      </c>
      <c r="E36" s="253">
        <f>SUM(J36+O36)</f>
        <v>0</v>
      </c>
      <c r="F36" s="253">
        <f>SUM(K36+P36)</f>
        <v>0</v>
      </c>
      <c r="G36" s="253">
        <f>SUM(L36+Q36)</f>
        <v>0</v>
      </c>
      <c r="H36" s="253">
        <f>SUM(M36+R36)</f>
        <v>0</v>
      </c>
      <c r="I36" s="253">
        <f>SUM(J36:M36)</f>
        <v>0</v>
      </c>
      <c r="J36" s="256"/>
      <c r="K36" s="256"/>
      <c r="L36" s="256"/>
      <c r="M36" s="256"/>
      <c r="N36" s="253">
        <f t="shared" si="10"/>
        <v>0</v>
      </c>
      <c r="O36" s="256"/>
      <c r="P36" s="256">
        <v>0</v>
      </c>
      <c r="Q36" s="256"/>
      <c r="R36" s="256"/>
    </row>
    <row r="37" spans="1:18" ht="12.75">
      <c r="A37" s="264" t="s">
        <v>621</v>
      </c>
      <c r="B37" s="265">
        <v>606</v>
      </c>
      <c r="C37" s="266">
        <v>103135</v>
      </c>
      <c r="D37" s="253">
        <f aca="true" t="shared" si="14" ref="D37:H38">SUM(I37+N37)</f>
        <v>103135</v>
      </c>
      <c r="E37" s="253">
        <f t="shared" si="14"/>
        <v>0</v>
      </c>
      <c r="F37" s="253">
        <f t="shared" si="14"/>
        <v>103135</v>
      </c>
      <c r="G37" s="253">
        <f t="shared" si="14"/>
        <v>0</v>
      </c>
      <c r="H37" s="253">
        <f t="shared" si="14"/>
        <v>0</v>
      </c>
      <c r="I37" s="253">
        <f>SUM(J37:M37)</f>
        <v>0</v>
      </c>
      <c r="J37" s="256"/>
      <c r="K37" s="256"/>
      <c r="L37" s="256"/>
      <c r="M37" s="256"/>
      <c r="N37" s="253">
        <f t="shared" si="10"/>
        <v>103135</v>
      </c>
      <c r="O37" s="256"/>
      <c r="P37" s="256">
        <v>103135</v>
      </c>
      <c r="Q37" s="256"/>
      <c r="R37" s="256"/>
    </row>
    <row r="38" spans="1:18" ht="12.75">
      <c r="A38" s="264" t="s">
        <v>622</v>
      </c>
      <c r="B38" s="265">
        <v>606</v>
      </c>
      <c r="C38" s="266">
        <v>24393</v>
      </c>
      <c r="D38" s="253">
        <f t="shared" si="14"/>
        <v>24393</v>
      </c>
      <c r="E38" s="253">
        <f t="shared" si="14"/>
        <v>0</v>
      </c>
      <c r="F38" s="253">
        <f t="shared" si="14"/>
        <v>24393</v>
      </c>
      <c r="G38" s="253">
        <f t="shared" si="14"/>
        <v>0</v>
      </c>
      <c r="H38" s="253">
        <f t="shared" si="14"/>
        <v>0</v>
      </c>
      <c r="I38" s="253">
        <f>SUM(J38:M38)</f>
        <v>0</v>
      </c>
      <c r="J38" s="256"/>
      <c r="K38" s="256"/>
      <c r="L38" s="256"/>
      <c r="M38" s="256"/>
      <c r="N38" s="253">
        <f t="shared" si="10"/>
        <v>24393</v>
      </c>
      <c r="O38" s="256"/>
      <c r="P38" s="256">
        <v>24393</v>
      </c>
      <c r="Q38" s="256"/>
      <c r="R38" s="256"/>
    </row>
    <row r="39" spans="1:18" ht="12.75">
      <c r="A39" s="264" t="s">
        <v>623</v>
      </c>
      <c r="B39" s="265">
        <v>606</v>
      </c>
      <c r="C39" s="266">
        <v>16451</v>
      </c>
      <c r="D39" s="253">
        <f>SUM(I39+N39)</f>
        <v>16451</v>
      </c>
      <c r="E39" s="253">
        <f>SUM(J39+O39)</f>
        <v>0</v>
      </c>
      <c r="F39" s="253">
        <f>SUM(K39+P39)</f>
        <v>16451</v>
      </c>
      <c r="G39" s="253">
        <f>SUM(L39+Q39)</f>
        <v>0</v>
      </c>
      <c r="H39" s="253">
        <f>SUM(M39+R39)</f>
        <v>0</v>
      </c>
      <c r="I39" s="253">
        <f>SUM(J39:M39)</f>
        <v>0</v>
      </c>
      <c r="J39" s="256"/>
      <c r="K39" s="256"/>
      <c r="L39" s="256"/>
      <c r="M39" s="256"/>
      <c r="N39" s="253">
        <f t="shared" si="10"/>
        <v>16451</v>
      </c>
      <c r="O39" s="256"/>
      <c r="P39" s="256">
        <v>16451</v>
      </c>
      <c r="Q39" s="256"/>
      <c r="R39" s="256"/>
    </row>
    <row r="40" spans="1:18" ht="12.75">
      <c r="A40" s="264" t="s">
        <v>624</v>
      </c>
      <c r="B40" s="265">
        <v>606</v>
      </c>
      <c r="C40" s="266">
        <v>302399</v>
      </c>
      <c r="D40" s="253">
        <f aca="true" t="shared" si="15" ref="D40:H55">SUM(I40+N40)</f>
        <v>302399</v>
      </c>
      <c r="E40" s="253">
        <f t="shared" si="15"/>
        <v>0</v>
      </c>
      <c r="F40" s="253">
        <f t="shared" si="15"/>
        <v>302399</v>
      </c>
      <c r="G40" s="253">
        <f t="shared" si="15"/>
        <v>0</v>
      </c>
      <c r="H40" s="253">
        <f t="shared" si="15"/>
        <v>0</v>
      </c>
      <c r="I40" s="253">
        <f t="shared" si="13"/>
        <v>0</v>
      </c>
      <c r="J40" s="256"/>
      <c r="K40" s="256"/>
      <c r="L40" s="256"/>
      <c r="M40" s="256"/>
      <c r="N40" s="253">
        <f t="shared" si="10"/>
        <v>302399</v>
      </c>
      <c r="O40" s="256"/>
      <c r="P40" s="256">
        <v>302399</v>
      </c>
      <c r="Q40" s="256"/>
      <c r="R40" s="256"/>
    </row>
    <row r="41" spans="1:18" ht="12.75">
      <c r="A41" s="264" t="s">
        <v>625</v>
      </c>
      <c r="B41" s="265">
        <v>606</v>
      </c>
      <c r="C41" s="266">
        <v>263677</v>
      </c>
      <c r="D41" s="253">
        <f t="shared" si="15"/>
        <v>243677</v>
      </c>
      <c r="E41" s="253">
        <f t="shared" si="15"/>
        <v>0</v>
      </c>
      <c r="F41" s="253">
        <f t="shared" si="15"/>
        <v>243677</v>
      </c>
      <c r="G41" s="253">
        <f t="shared" si="15"/>
        <v>0</v>
      </c>
      <c r="H41" s="253">
        <f t="shared" si="15"/>
        <v>0</v>
      </c>
      <c r="I41" s="253">
        <f t="shared" si="13"/>
        <v>0</v>
      </c>
      <c r="J41" s="256"/>
      <c r="K41" s="256"/>
      <c r="L41" s="256"/>
      <c r="M41" s="256"/>
      <c r="N41" s="253">
        <f t="shared" si="10"/>
        <v>243677</v>
      </c>
      <c r="O41" s="256"/>
      <c r="P41" s="256">
        <v>243677</v>
      </c>
      <c r="Q41" s="256"/>
      <c r="R41" s="256"/>
    </row>
    <row r="42" spans="1:18" ht="12.75">
      <c r="A42" s="264" t="s">
        <v>626</v>
      </c>
      <c r="B42" s="265">
        <v>606</v>
      </c>
      <c r="C42" s="266">
        <v>274257</v>
      </c>
      <c r="D42" s="253">
        <f t="shared" si="15"/>
        <v>274257</v>
      </c>
      <c r="E42" s="253">
        <f t="shared" si="15"/>
        <v>0</v>
      </c>
      <c r="F42" s="253">
        <f t="shared" si="15"/>
        <v>274257</v>
      </c>
      <c r="G42" s="253">
        <f t="shared" si="15"/>
        <v>0</v>
      </c>
      <c r="H42" s="253">
        <f t="shared" si="15"/>
        <v>0</v>
      </c>
      <c r="I42" s="253">
        <f t="shared" si="13"/>
        <v>0</v>
      </c>
      <c r="J42" s="256"/>
      <c r="K42" s="256"/>
      <c r="L42" s="256"/>
      <c r="M42" s="256"/>
      <c r="N42" s="253">
        <f t="shared" si="10"/>
        <v>274257</v>
      </c>
      <c r="O42" s="256"/>
      <c r="P42" s="256">
        <v>274257</v>
      </c>
      <c r="Q42" s="256"/>
      <c r="R42" s="256"/>
    </row>
    <row r="43" spans="1:18" ht="12.75">
      <c r="A43" s="264" t="s">
        <v>627</v>
      </c>
      <c r="B43" s="265">
        <v>606</v>
      </c>
      <c r="C43" s="266">
        <v>201952</v>
      </c>
      <c r="D43" s="253">
        <f t="shared" si="15"/>
        <v>201952</v>
      </c>
      <c r="E43" s="253">
        <f t="shared" si="15"/>
        <v>0</v>
      </c>
      <c r="F43" s="253">
        <f t="shared" si="15"/>
        <v>201952</v>
      </c>
      <c r="G43" s="253">
        <f t="shared" si="15"/>
        <v>0</v>
      </c>
      <c r="H43" s="253">
        <f t="shared" si="15"/>
        <v>0</v>
      </c>
      <c r="I43" s="253">
        <f t="shared" si="13"/>
        <v>0</v>
      </c>
      <c r="J43" s="256"/>
      <c r="K43" s="256"/>
      <c r="L43" s="256"/>
      <c r="M43" s="256"/>
      <c r="N43" s="253">
        <f t="shared" si="10"/>
        <v>201952</v>
      </c>
      <c r="O43" s="256"/>
      <c r="P43" s="256">
        <v>201952</v>
      </c>
      <c r="Q43" s="256"/>
      <c r="R43" s="256"/>
    </row>
    <row r="44" spans="1:18" ht="12.75">
      <c r="A44" s="264" t="s">
        <v>628</v>
      </c>
      <c r="B44" s="265">
        <v>606</v>
      </c>
      <c r="C44" s="266">
        <v>42931</v>
      </c>
      <c r="D44" s="253">
        <f t="shared" si="15"/>
        <v>42931</v>
      </c>
      <c r="E44" s="253">
        <f t="shared" si="15"/>
        <v>0</v>
      </c>
      <c r="F44" s="253">
        <f t="shared" si="15"/>
        <v>42931</v>
      </c>
      <c r="G44" s="253">
        <f t="shared" si="15"/>
        <v>0</v>
      </c>
      <c r="H44" s="253">
        <f t="shared" si="15"/>
        <v>0</v>
      </c>
      <c r="I44" s="253">
        <f t="shared" si="13"/>
        <v>0</v>
      </c>
      <c r="J44" s="256"/>
      <c r="K44" s="256"/>
      <c r="L44" s="256"/>
      <c r="M44" s="256"/>
      <c r="N44" s="253">
        <f t="shared" si="10"/>
        <v>42931</v>
      </c>
      <c r="O44" s="256"/>
      <c r="P44" s="256">
        <v>42931</v>
      </c>
      <c r="Q44" s="256"/>
      <c r="R44" s="256"/>
    </row>
    <row r="45" spans="1:18" ht="12.75">
      <c r="A45" s="264" t="s">
        <v>629</v>
      </c>
      <c r="B45" s="265">
        <v>606</v>
      </c>
      <c r="C45" s="266">
        <v>44218</v>
      </c>
      <c r="D45" s="253">
        <f t="shared" si="15"/>
        <v>44218</v>
      </c>
      <c r="E45" s="253">
        <f t="shared" si="15"/>
        <v>0</v>
      </c>
      <c r="F45" s="253">
        <f t="shared" si="15"/>
        <v>44218</v>
      </c>
      <c r="G45" s="253">
        <f t="shared" si="15"/>
        <v>0</v>
      </c>
      <c r="H45" s="253">
        <f t="shared" si="15"/>
        <v>0</v>
      </c>
      <c r="I45" s="253">
        <f t="shared" si="13"/>
        <v>0</v>
      </c>
      <c r="J45" s="256"/>
      <c r="K45" s="256"/>
      <c r="L45" s="256"/>
      <c r="M45" s="256"/>
      <c r="N45" s="253">
        <f t="shared" si="10"/>
        <v>44218</v>
      </c>
      <c r="O45" s="256"/>
      <c r="P45" s="256">
        <v>44218</v>
      </c>
      <c r="Q45" s="256"/>
      <c r="R45" s="256"/>
    </row>
    <row r="46" spans="1:18" ht="12.75">
      <c r="A46" s="264" t="s">
        <v>630</v>
      </c>
      <c r="B46" s="265">
        <v>606</v>
      </c>
      <c r="C46" s="266">
        <v>53395</v>
      </c>
      <c r="D46" s="253">
        <f t="shared" si="15"/>
        <v>53395</v>
      </c>
      <c r="E46" s="253">
        <f t="shared" si="15"/>
        <v>0</v>
      </c>
      <c r="F46" s="253">
        <f t="shared" si="15"/>
        <v>53395</v>
      </c>
      <c r="G46" s="253">
        <f t="shared" si="15"/>
        <v>0</v>
      </c>
      <c r="H46" s="253">
        <f t="shared" si="15"/>
        <v>0</v>
      </c>
      <c r="I46" s="253">
        <f t="shared" si="13"/>
        <v>0</v>
      </c>
      <c r="J46" s="256"/>
      <c r="K46" s="256"/>
      <c r="L46" s="256"/>
      <c r="M46" s="256"/>
      <c r="N46" s="253">
        <f t="shared" si="10"/>
        <v>53395</v>
      </c>
      <c r="O46" s="256"/>
      <c r="P46" s="256">
        <v>53395</v>
      </c>
      <c r="Q46" s="256"/>
      <c r="R46" s="256"/>
    </row>
    <row r="47" spans="1:18" ht="12.75">
      <c r="A47" s="264" t="s">
        <v>631</v>
      </c>
      <c r="B47" s="265">
        <v>606</v>
      </c>
      <c r="C47" s="266">
        <v>34734</v>
      </c>
      <c r="D47" s="253">
        <f t="shared" si="15"/>
        <v>34734</v>
      </c>
      <c r="E47" s="253">
        <f t="shared" si="15"/>
        <v>0</v>
      </c>
      <c r="F47" s="253">
        <f t="shared" si="15"/>
        <v>34734</v>
      </c>
      <c r="G47" s="253">
        <f t="shared" si="15"/>
        <v>0</v>
      </c>
      <c r="H47" s="253">
        <f t="shared" si="15"/>
        <v>0</v>
      </c>
      <c r="I47" s="253">
        <f t="shared" si="13"/>
        <v>0</v>
      </c>
      <c r="J47" s="256"/>
      <c r="K47" s="256"/>
      <c r="L47" s="256"/>
      <c r="M47" s="256"/>
      <c r="N47" s="253">
        <f t="shared" si="10"/>
        <v>34734</v>
      </c>
      <c r="O47" s="256"/>
      <c r="P47" s="256">
        <v>34734</v>
      </c>
      <c r="Q47" s="256"/>
      <c r="R47" s="256"/>
    </row>
    <row r="48" spans="1:18" ht="12.75">
      <c r="A48" s="264" t="s">
        <v>632</v>
      </c>
      <c r="B48" s="265">
        <v>606</v>
      </c>
      <c r="C48" s="266">
        <v>29154</v>
      </c>
      <c r="D48" s="253">
        <f t="shared" si="15"/>
        <v>29154</v>
      </c>
      <c r="E48" s="253">
        <f t="shared" si="15"/>
        <v>0</v>
      </c>
      <c r="F48" s="253">
        <f t="shared" si="15"/>
        <v>29154</v>
      </c>
      <c r="G48" s="253">
        <f t="shared" si="15"/>
        <v>0</v>
      </c>
      <c r="H48" s="253">
        <f t="shared" si="15"/>
        <v>0</v>
      </c>
      <c r="I48" s="253">
        <f t="shared" si="13"/>
        <v>0</v>
      </c>
      <c r="J48" s="256"/>
      <c r="K48" s="256"/>
      <c r="L48" s="256"/>
      <c r="M48" s="256"/>
      <c r="N48" s="253">
        <f t="shared" si="10"/>
        <v>29154</v>
      </c>
      <c r="O48" s="256"/>
      <c r="P48" s="256">
        <v>29154</v>
      </c>
      <c r="Q48" s="256"/>
      <c r="R48" s="256"/>
    </row>
    <row r="49" spans="1:18" ht="12.75">
      <c r="A49" s="264" t="s">
        <v>633</v>
      </c>
      <c r="B49" s="265">
        <v>606</v>
      </c>
      <c r="C49" s="266">
        <v>24019</v>
      </c>
      <c r="D49" s="253">
        <f t="shared" si="15"/>
        <v>24019</v>
      </c>
      <c r="E49" s="253">
        <f t="shared" si="15"/>
        <v>0</v>
      </c>
      <c r="F49" s="253">
        <f t="shared" si="15"/>
        <v>24019</v>
      </c>
      <c r="G49" s="253">
        <f t="shared" si="15"/>
        <v>0</v>
      </c>
      <c r="H49" s="253">
        <f t="shared" si="15"/>
        <v>0</v>
      </c>
      <c r="I49" s="253">
        <f t="shared" si="13"/>
        <v>0</v>
      </c>
      <c r="J49" s="256"/>
      <c r="K49" s="256"/>
      <c r="L49" s="256"/>
      <c r="M49" s="256"/>
      <c r="N49" s="253">
        <f t="shared" si="10"/>
        <v>24019</v>
      </c>
      <c r="O49" s="256"/>
      <c r="P49" s="256">
        <v>24019</v>
      </c>
      <c r="Q49" s="256"/>
      <c r="R49" s="256"/>
    </row>
    <row r="50" spans="1:18" ht="12.75">
      <c r="A50" s="264" t="s">
        <v>634</v>
      </c>
      <c r="B50" s="265">
        <v>606</v>
      </c>
      <c r="C50" s="266">
        <v>26162</v>
      </c>
      <c r="D50" s="253">
        <f t="shared" si="15"/>
        <v>26162</v>
      </c>
      <c r="E50" s="253">
        <f t="shared" si="15"/>
        <v>0</v>
      </c>
      <c r="F50" s="253">
        <f t="shared" si="15"/>
        <v>26162</v>
      </c>
      <c r="G50" s="253">
        <f t="shared" si="15"/>
        <v>0</v>
      </c>
      <c r="H50" s="253">
        <f t="shared" si="15"/>
        <v>0</v>
      </c>
      <c r="I50" s="253">
        <f t="shared" si="13"/>
        <v>0</v>
      </c>
      <c r="J50" s="256"/>
      <c r="K50" s="256"/>
      <c r="L50" s="256"/>
      <c r="M50" s="256"/>
      <c r="N50" s="253">
        <f t="shared" si="10"/>
        <v>26162</v>
      </c>
      <c r="O50" s="256"/>
      <c r="P50" s="256">
        <v>26162</v>
      </c>
      <c r="Q50" s="256"/>
      <c r="R50" s="256"/>
    </row>
    <row r="51" spans="1:18" ht="12.75">
      <c r="A51" s="264" t="s">
        <v>635</v>
      </c>
      <c r="B51" s="265">
        <v>606</v>
      </c>
      <c r="C51" s="266">
        <v>108954</v>
      </c>
      <c r="D51" s="253">
        <f t="shared" si="15"/>
        <v>108954</v>
      </c>
      <c r="E51" s="253">
        <f t="shared" si="15"/>
        <v>0</v>
      </c>
      <c r="F51" s="253">
        <f t="shared" si="15"/>
        <v>108954</v>
      </c>
      <c r="G51" s="253">
        <f t="shared" si="15"/>
        <v>0</v>
      </c>
      <c r="H51" s="253">
        <f t="shared" si="15"/>
        <v>0</v>
      </c>
      <c r="I51" s="253">
        <f t="shared" si="13"/>
        <v>0</v>
      </c>
      <c r="J51" s="256"/>
      <c r="K51" s="256"/>
      <c r="L51" s="256"/>
      <c r="M51" s="256"/>
      <c r="N51" s="253">
        <f t="shared" si="10"/>
        <v>108954</v>
      </c>
      <c r="O51" s="256"/>
      <c r="P51" s="256">
        <v>108954</v>
      </c>
      <c r="Q51" s="256"/>
      <c r="R51" s="256"/>
    </row>
    <row r="52" spans="1:18" ht="12.75">
      <c r="A52" s="264" t="s">
        <v>636</v>
      </c>
      <c r="B52" s="265">
        <v>606</v>
      </c>
      <c r="C52" s="266">
        <v>28890</v>
      </c>
      <c r="D52" s="253">
        <f t="shared" si="15"/>
        <v>28890</v>
      </c>
      <c r="E52" s="253">
        <f t="shared" si="15"/>
        <v>0</v>
      </c>
      <c r="F52" s="253">
        <f t="shared" si="15"/>
        <v>28890</v>
      </c>
      <c r="G52" s="253">
        <f t="shared" si="15"/>
        <v>0</v>
      </c>
      <c r="H52" s="253">
        <f t="shared" si="15"/>
        <v>0</v>
      </c>
      <c r="I52" s="253">
        <f t="shared" si="13"/>
        <v>0</v>
      </c>
      <c r="J52" s="256"/>
      <c r="K52" s="256"/>
      <c r="L52" s="256"/>
      <c r="M52" s="256"/>
      <c r="N52" s="253">
        <f t="shared" si="10"/>
        <v>28890</v>
      </c>
      <c r="O52" s="256"/>
      <c r="P52" s="256">
        <v>28890</v>
      </c>
      <c r="Q52" s="256"/>
      <c r="R52" s="256"/>
    </row>
    <row r="53" spans="1:18" ht="12.75">
      <c r="A53" s="264" t="s">
        <v>637</v>
      </c>
      <c r="B53" s="265">
        <v>606</v>
      </c>
      <c r="C53" s="266">
        <v>52524</v>
      </c>
      <c r="D53" s="253">
        <f t="shared" si="15"/>
        <v>52524</v>
      </c>
      <c r="E53" s="253">
        <f t="shared" si="15"/>
        <v>0</v>
      </c>
      <c r="F53" s="253">
        <f t="shared" si="15"/>
        <v>52524</v>
      </c>
      <c r="G53" s="253">
        <f t="shared" si="15"/>
        <v>0</v>
      </c>
      <c r="H53" s="253">
        <f t="shared" si="15"/>
        <v>0</v>
      </c>
      <c r="I53" s="253">
        <f t="shared" si="13"/>
        <v>0</v>
      </c>
      <c r="J53" s="256"/>
      <c r="K53" s="256"/>
      <c r="L53" s="256"/>
      <c r="M53" s="256"/>
      <c r="N53" s="253">
        <f t="shared" si="10"/>
        <v>52524</v>
      </c>
      <c r="O53" s="256"/>
      <c r="P53" s="256">
        <v>52524</v>
      </c>
      <c r="Q53" s="256"/>
      <c r="R53" s="256"/>
    </row>
    <row r="54" spans="1:18" ht="12.75">
      <c r="A54" s="264" t="s">
        <v>638</v>
      </c>
      <c r="B54" s="265">
        <v>606</v>
      </c>
      <c r="C54" s="266">
        <v>36937</v>
      </c>
      <c r="D54" s="253">
        <f t="shared" si="15"/>
        <v>36937</v>
      </c>
      <c r="E54" s="253">
        <f t="shared" si="15"/>
        <v>0</v>
      </c>
      <c r="F54" s="253">
        <f t="shared" si="15"/>
        <v>36937</v>
      </c>
      <c r="G54" s="253">
        <f t="shared" si="15"/>
        <v>0</v>
      </c>
      <c r="H54" s="253">
        <f t="shared" si="15"/>
        <v>0</v>
      </c>
      <c r="I54" s="253">
        <f t="shared" si="13"/>
        <v>0</v>
      </c>
      <c r="J54" s="256"/>
      <c r="K54" s="256"/>
      <c r="L54" s="256"/>
      <c r="M54" s="256"/>
      <c r="N54" s="253">
        <f t="shared" si="10"/>
        <v>36937</v>
      </c>
      <c r="O54" s="256"/>
      <c r="P54" s="256">
        <v>36937</v>
      </c>
      <c r="Q54" s="256"/>
      <c r="R54" s="256"/>
    </row>
    <row r="55" spans="1:18" ht="12.75">
      <c r="A55" s="264" t="s">
        <v>639</v>
      </c>
      <c r="B55" s="265">
        <v>606</v>
      </c>
      <c r="C55" s="266">
        <v>25312</v>
      </c>
      <c r="D55" s="253">
        <f t="shared" si="15"/>
        <v>25312</v>
      </c>
      <c r="E55" s="253">
        <f t="shared" si="15"/>
        <v>0</v>
      </c>
      <c r="F55" s="253">
        <f t="shared" si="15"/>
        <v>25312</v>
      </c>
      <c r="G55" s="253">
        <f t="shared" si="15"/>
        <v>0</v>
      </c>
      <c r="H55" s="253">
        <f t="shared" si="15"/>
        <v>0</v>
      </c>
      <c r="I55" s="253">
        <f t="shared" si="13"/>
        <v>0</v>
      </c>
      <c r="J55" s="256"/>
      <c r="K55" s="256"/>
      <c r="L55" s="256"/>
      <c r="M55" s="256"/>
      <c r="N55" s="253">
        <f t="shared" si="10"/>
        <v>25312</v>
      </c>
      <c r="O55" s="256"/>
      <c r="P55" s="256">
        <v>25312</v>
      </c>
      <c r="Q55" s="256"/>
      <c r="R55" s="256"/>
    </row>
    <row r="56" spans="1:18" ht="12.75">
      <c r="A56" s="264" t="s">
        <v>640</v>
      </c>
      <c r="B56" s="265">
        <v>606</v>
      </c>
      <c r="C56" s="267">
        <v>108203</v>
      </c>
      <c r="D56" s="253">
        <f>SUM(I56+N56)</f>
        <v>108203</v>
      </c>
      <c r="E56" s="253">
        <f>SUM(J56+O56)</f>
        <v>0</v>
      </c>
      <c r="F56" s="253">
        <f>SUM(K56+P56)</f>
        <v>108203</v>
      </c>
      <c r="G56" s="253">
        <f>SUM(L56+Q56)</f>
        <v>0</v>
      </c>
      <c r="H56" s="253">
        <f>SUM(M56+R56)</f>
        <v>0</v>
      </c>
      <c r="I56" s="253">
        <f t="shared" si="13"/>
        <v>0</v>
      </c>
      <c r="J56" s="255"/>
      <c r="K56" s="255"/>
      <c r="L56" s="255"/>
      <c r="M56" s="255"/>
      <c r="N56" s="253">
        <f t="shared" si="10"/>
        <v>108203</v>
      </c>
      <c r="O56" s="255"/>
      <c r="P56" s="256">
        <v>108203</v>
      </c>
      <c r="Q56" s="255"/>
      <c r="R56" s="255"/>
    </row>
    <row r="57" spans="1:18" ht="12.75">
      <c r="A57" s="264" t="s">
        <v>641</v>
      </c>
      <c r="B57" s="265">
        <v>606</v>
      </c>
      <c r="C57" s="267">
        <v>19839</v>
      </c>
      <c r="D57" s="253">
        <f aca="true" t="shared" si="16" ref="D57:H64">SUM(I57+N57)</f>
        <v>19839</v>
      </c>
      <c r="E57" s="253">
        <f t="shared" si="16"/>
        <v>0</v>
      </c>
      <c r="F57" s="253">
        <f t="shared" si="16"/>
        <v>19839</v>
      </c>
      <c r="G57" s="253">
        <f t="shared" si="16"/>
        <v>0</v>
      </c>
      <c r="H57" s="253">
        <f t="shared" si="16"/>
        <v>0</v>
      </c>
      <c r="I57" s="253">
        <f t="shared" si="13"/>
        <v>0</v>
      </c>
      <c r="J57" s="255"/>
      <c r="K57" s="255"/>
      <c r="L57" s="255"/>
      <c r="M57" s="255"/>
      <c r="N57" s="253">
        <f t="shared" si="10"/>
        <v>19839</v>
      </c>
      <c r="O57" s="255"/>
      <c r="P57" s="256">
        <v>19839</v>
      </c>
      <c r="Q57" s="255"/>
      <c r="R57" s="255"/>
    </row>
    <row r="58" spans="1:18" ht="12.75">
      <c r="A58" s="264" t="s">
        <v>642</v>
      </c>
      <c r="B58" s="265">
        <v>606</v>
      </c>
      <c r="C58" s="267">
        <v>72519</v>
      </c>
      <c r="D58" s="253">
        <f t="shared" si="16"/>
        <v>72519</v>
      </c>
      <c r="E58" s="253">
        <f t="shared" si="16"/>
        <v>0</v>
      </c>
      <c r="F58" s="253">
        <f t="shared" si="16"/>
        <v>72519</v>
      </c>
      <c r="G58" s="253">
        <f t="shared" si="16"/>
        <v>0</v>
      </c>
      <c r="H58" s="253">
        <f t="shared" si="16"/>
        <v>0</v>
      </c>
      <c r="I58" s="253">
        <f t="shared" si="13"/>
        <v>0</v>
      </c>
      <c r="J58" s="255"/>
      <c r="K58" s="255"/>
      <c r="L58" s="255"/>
      <c r="M58" s="255"/>
      <c r="N58" s="253">
        <f t="shared" si="10"/>
        <v>72519</v>
      </c>
      <c r="O58" s="255"/>
      <c r="P58" s="256">
        <v>72519</v>
      </c>
      <c r="Q58" s="255"/>
      <c r="R58" s="255"/>
    </row>
    <row r="59" spans="1:18" ht="12.75">
      <c r="A59" s="264" t="s">
        <v>643</v>
      </c>
      <c r="B59" s="265">
        <v>606</v>
      </c>
      <c r="C59" s="267">
        <v>346290</v>
      </c>
      <c r="D59" s="253">
        <f>SUM(I59+N59)</f>
        <v>336290</v>
      </c>
      <c r="E59" s="253">
        <f>SUM(J59+O59)</f>
        <v>0</v>
      </c>
      <c r="F59" s="253">
        <f>SUM(K59+P59)</f>
        <v>336290</v>
      </c>
      <c r="G59" s="253">
        <f>SUM(L59+Q59)</f>
        <v>0</v>
      </c>
      <c r="H59" s="253">
        <f>SUM(M59+R59)</f>
        <v>0</v>
      </c>
      <c r="I59" s="253">
        <f>SUM(J59:M59)</f>
        <v>0</v>
      </c>
      <c r="J59" s="255"/>
      <c r="K59" s="255"/>
      <c r="L59" s="255"/>
      <c r="M59" s="255"/>
      <c r="N59" s="253">
        <f t="shared" si="10"/>
        <v>336290</v>
      </c>
      <c r="O59" s="255"/>
      <c r="P59" s="256">
        <v>336290</v>
      </c>
      <c r="Q59" s="255"/>
      <c r="R59" s="255"/>
    </row>
    <row r="60" spans="1:18" ht="12.75">
      <c r="A60" s="264" t="s">
        <v>644</v>
      </c>
      <c r="B60" s="265">
        <v>606</v>
      </c>
      <c r="C60" s="267">
        <v>9035</v>
      </c>
      <c r="D60" s="253">
        <f t="shared" si="16"/>
        <v>9035</v>
      </c>
      <c r="E60" s="253">
        <f t="shared" si="16"/>
        <v>0</v>
      </c>
      <c r="F60" s="253">
        <f t="shared" si="16"/>
        <v>9035</v>
      </c>
      <c r="G60" s="253">
        <f t="shared" si="16"/>
        <v>0</v>
      </c>
      <c r="H60" s="253">
        <f t="shared" si="16"/>
        <v>0</v>
      </c>
      <c r="I60" s="253">
        <f t="shared" si="13"/>
        <v>0</v>
      </c>
      <c r="J60" s="255"/>
      <c r="K60" s="255"/>
      <c r="L60" s="255"/>
      <c r="M60" s="255"/>
      <c r="N60" s="253">
        <f t="shared" si="10"/>
        <v>9035</v>
      </c>
      <c r="O60" s="255"/>
      <c r="P60" s="256">
        <v>9035</v>
      </c>
      <c r="Q60" s="255"/>
      <c r="R60" s="255"/>
    </row>
    <row r="61" spans="1:18" ht="12.75">
      <c r="A61" s="264" t="s">
        <v>645</v>
      </c>
      <c r="B61" s="265">
        <v>606</v>
      </c>
      <c r="C61" s="267">
        <v>19712</v>
      </c>
      <c r="D61" s="253">
        <f t="shared" si="16"/>
        <v>19712</v>
      </c>
      <c r="E61" s="253">
        <f t="shared" si="16"/>
        <v>0</v>
      </c>
      <c r="F61" s="253">
        <f t="shared" si="16"/>
        <v>19712</v>
      </c>
      <c r="G61" s="253">
        <f t="shared" si="16"/>
        <v>0</v>
      </c>
      <c r="H61" s="253">
        <f t="shared" si="16"/>
        <v>0</v>
      </c>
      <c r="I61" s="253">
        <f t="shared" si="13"/>
        <v>0</v>
      </c>
      <c r="J61" s="255"/>
      <c r="K61" s="255"/>
      <c r="L61" s="255"/>
      <c r="M61" s="255"/>
      <c r="N61" s="253">
        <f t="shared" si="10"/>
        <v>19712</v>
      </c>
      <c r="O61" s="255"/>
      <c r="P61" s="256">
        <v>19712</v>
      </c>
      <c r="Q61" s="255"/>
      <c r="R61" s="255"/>
    </row>
    <row r="62" spans="1:18" ht="12.75">
      <c r="A62" s="264" t="s">
        <v>646</v>
      </c>
      <c r="B62" s="265">
        <v>606</v>
      </c>
      <c r="C62" s="267">
        <v>98400</v>
      </c>
      <c r="D62" s="253">
        <f>SUM(I62+N62)</f>
        <v>98400</v>
      </c>
      <c r="E62" s="253">
        <f>SUM(J62+O62)</f>
        <v>0</v>
      </c>
      <c r="F62" s="253">
        <f>SUM(K62+P62)</f>
        <v>98400</v>
      </c>
      <c r="G62" s="253">
        <f>SUM(L62+Q62)</f>
        <v>0</v>
      </c>
      <c r="H62" s="253">
        <f>SUM(M62+R62)</f>
        <v>0</v>
      </c>
      <c r="I62" s="253">
        <f>SUM(J62:M62)</f>
        <v>0</v>
      </c>
      <c r="J62" s="255"/>
      <c r="K62" s="255"/>
      <c r="L62" s="255"/>
      <c r="M62" s="255"/>
      <c r="N62" s="253">
        <f t="shared" si="10"/>
        <v>98400</v>
      </c>
      <c r="O62" s="255"/>
      <c r="P62" s="256">
        <v>98400</v>
      </c>
      <c r="Q62" s="255"/>
      <c r="R62" s="255"/>
    </row>
    <row r="63" spans="1:18" ht="12.75">
      <c r="A63" s="264" t="s">
        <v>647</v>
      </c>
      <c r="B63" s="265">
        <v>606</v>
      </c>
      <c r="C63" s="267">
        <v>69527</v>
      </c>
      <c r="D63" s="253">
        <f t="shared" si="16"/>
        <v>69527</v>
      </c>
      <c r="E63" s="253">
        <f t="shared" si="16"/>
        <v>0</v>
      </c>
      <c r="F63" s="253">
        <f t="shared" si="16"/>
        <v>69527</v>
      </c>
      <c r="G63" s="253">
        <f t="shared" si="16"/>
        <v>0</v>
      </c>
      <c r="H63" s="253">
        <f t="shared" si="16"/>
        <v>0</v>
      </c>
      <c r="I63" s="253">
        <f t="shared" si="13"/>
        <v>0</v>
      </c>
      <c r="J63" s="255"/>
      <c r="K63" s="255"/>
      <c r="L63" s="255"/>
      <c r="M63" s="255"/>
      <c r="N63" s="253">
        <f t="shared" si="10"/>
        <v>69527</v>
      </c>
      <c r="O63" s="255"/>
      <c r="P63" s="256">
        <v>69527</v>
      </c>
      <c r="Q63" s="255"/>
      <c r="R63" s="255"/>
    </row>
    <row r="64" spans="1:18" ht="12.75">
      <c r="A64" s="264" t="s">
        <v>648</v>
      </c>
      <c r="B64" s="265">
        <v>606</v>
      </c>
      <c r="C64" s="267">
        <v>66452</v>
      </c>
      <c r="D64" s="253">
        <f t="shared" si="16"/>
        <v>57080</v>
      </c>
      <c r="E64" s="253">
        <f t="shared" si="16"/>
        <v>0</v>
      </c>
      <c r="F64" s="253">
        <f t="shared" si="16"/>
        <v>57080</v>
      </c>
      <c r="G64" s="253">
        <f t="shared" si="16"/>
        <v>0</v>
      </c>
      <c r="H64" s="253">
        <f t="shared" si="16"/>
        <v>0</v>
      </c>
      <c r="I64" s="253">
        <f>SUM(J64:M64)</f>
        <v>0</v>
      </c>
      <c r="J64" s="255"/>
      <c r="K64" s="255"/>
      <c r="L64" s="255"/>
      <c r="M64" s="255"/>
      <c r="N64" s="253">
        <f t="shared" si="10"/>
        <v>57080</v>
      </c>
      <c r="O64" s="255"/>
      <c r="P64" s="256">
        <v>57080</v>
      </c>
      <c r="Q64" s="255"/>
      <c r="R64" s="255"/>
    </row>
    <row r="65" spans="1:18" ht="12.75">
      <c r="A65" s="260" t="s">
        <v>649</v>
      </c>
      <c r="B65" s="261">
        <v>618</v>
      </c>
      <c r="C65" s="263">
        <v>628719</v>
      </c>
      <c r="D65" s="253">
        <f>SUM(I65+N65)</f>
        <v>628719</v>
      </c>
      <c r="E65" s="253">
        <f>SUM(J65+O65)</f>
        <v>0</v>
      </c>
      <c r="F65" s="253">
        <f>SUM(K65+P65)</f>
        <v>0</v>
      </c>
      <c r="G65" s="253">
        <f>SUM(L65+Q65)</f>
        <v>628719</v>
      </c>
      <c r="H65" s="253">
        <f>SUM(M65+R65)</f>
        <v>0</v>
      </c>
      <c r="I65" s="253">
        <f>SUM(J65:M65)</f>
        <v>0</v>
      </c>
      <c r="J65" s="255"/>
      <c r="K65" s="255"/>
      <c r="L65" s="255"/>
      <c r="M65" s="255"/>
      <c r="N65" s="253">
        <f t="shared" si="10"/>
        <v>628719</v>
      </c>
      <c r="O65" s="255"/>
      <c r="P65" s="258"/>
      <c r="Q65" s="263">
        <v>628719</v>
      </c>
      <c r="R65" s="255"/>
    </row>
    <row r="66" spans="1:49" s="269" customFormat="1" ht="25.5">
      <c r="A66" s="245" t="s">
        <v>650</v>
      </c>
      <c r="B66" s="48"/>
      <c r="C66" s="247">
        <f>C69+C67+C68+C70+C71+C72</f>
        <v>1682500</v>
      </c>
      <c r="D66" s="248">
        <f aca="true" t="shared" si="17" ref="D66:R66">D69+D67+D68+D70+D71+D72</f>
        <v>778735</v>
      </c>
      <c r="E66" s="248">
        <f t="shared" si="17"/>
        <v>106700</v>
      </c>
      <c r="F66" s="248">
        <f t="shared" si="17"/>
        <v>672035</v>
      </c>
      <c r="G66" s="248">
        <f t="shared" si="17"/>
        <v>0</v>
      </c>
      <c r="H66" s="248">
        <f t="shared" si="17"/>
        <v>0</v>
      </c>
      <c r="I66" s="248">
        <f t="shared" si="17"/>
        <v>0</v>
      </c>
      <c r="J66" s="248">
        <f t="shared" si="17"/>
        <v>0</v>
      </c>
      <c r="K66" s="248">
        <f t="shared" si="17"/>
        <v>0</v>
      </c>
      <c r="L66" s="248">
        <f t="shared" si="17"/>
        <v>0</v>
      </c>
      <c r="M66" s="248">
        <f t="shared" si="17"/>
        <v>0</v>
      </c>
      <c r="N66" s="248">
        <f t="shared" si="17"/>
        <v>778735</v>
      </c>
      <c r="O66" s="248">
        <f t="shared" si="17"/>
        <v>106700</v>
      </c>
      <c r="P66" s="248">
        <f t="shared" si="17"/>
        <v>672035</v>
      </c>
      <c r="Q66" s="248">
        <f t="shared" si="17"/>
        <v>0</v>
      </c>
      <c r="R66" s="248">
        <f t="shared" si="17"/>
        <v>0</v>
      </c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</row>
    <row r="67" spans="1:49" s="269" customFormat="1" ht="12.75">
      <c r="A67" s="250" t="s">
        <v>651</v>
      </c>
      <c r="B67" s="251">
        <v>739</v>
      </c>
      <c r="C67" s="252">
        <v>56400</v>
      </c>
      <c r="D67" s="253">
        <f aca="true" t="shared" si="18" ref="D67:H72">SUM(I67+N67)</f>
        <v>56341</v>
      </c>
      <c r="E67" s="253">
        <f t="shared" si="18"/>
        <v>0</v>
      </c>
      <c r="F67" s="253">
        <f t="shared" si="18"/>
        <v>56341</v>
      </c>
      <c r="G67" s="253">
        <f t="shared" si="18"/>
        <v>0</v>
      </c>
      <c r="H67" s="253">
        <f t="shared" si="18"/>
        <v>0</v>
      </c>
      <c r="I67" s="253">
        <f aca="true" t="shared" si="19" ref="I67:I72">SUM(J67:M67)</f>
        <v>0</v>
      </c>
      <c r="J67" s="256"/>
      <c r="K67" s="256"/>
      <c r="L67" s="256"/>
      <c r="M67" s="256"/>
      <c r="N67" s="253">
        <f t="shared" si="10"/>
        <v>56341</v>
      </c>
      <c r="O67" s="256"/>
      <c r="P67" s="256">
        <v>56341</v>
      </c>
      <c r="Q67" s="256"/>
      <c r="R67" s="256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</row>
    <row r="68" spans="1:49" s="269" customFormat="1" ht="12.75">
      <c r="A68" s="250" t="s">
        <v>652</v>
      </c>
      <c r="B68" s="251">
        <v>714</v>
      </c>
      <c r="C68" s="252">
        <v>1380100</v>
      </c>
      <c r="D68" s="253">
        <f t="shared" si="18"/>
        <v>480433</v>
      </c>
      <c r="E68" s="253">
        <f t="shared" si="18"/>
        <v>0</v>
      </c>
      <c r="F68" s="253">
        <f t="shared" si="18"/>
        <v>480433</v>
      </c>
      <c r="G68" s="253">
        <f t="shared" si="18"/>
        <v>0</v>
      </c>
      <c r="H68" s="253">
        <f t="shared" si="18"/>
        <v>0</v>
      </c>
      <c r="I68" s="253">
        <f t="shared" si="19"/>
        <v>0</v>
      </c>
      <c r="J68" s="256"/>
      <c r="K68" s="256"/>
      <c r="L68" s="256"/>
      <c r="M68" s="256"/>
      <c r="N68" s="253">
        <f t="shared" si="10"/>
        <v>480433</v>
      </c>
      <c r="O68" s="256"/>
      <c r="P68" s="256">
        <v>480433</v>
      </c>
      <c r="Q68" s="256"/>
      <c r="R68" s="256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</row>
    <row r="69" spans="1:18" ht="12.75">
      <c r="A69" s="270" t="s">
        <v>653</v>
      </c>
      <c r="B69" s="271">
        <v>738</v>
      </c>
      <c r="C69" s="272">
        <v>111000</v>
      </c>
      <c r="D69" s="253">
        <f t="shared" si="18"/>
        <v>107829</v>
      </c>
      <c r="E69" s="253">
        <f t="shared" si="18"/>
        <v>106700</v>
      </c>
      <c r="F69" s="253">
        <f t="shared" si="18"/>
        <v>1129</v>
      </c>
      <c r="G69" s="253">
        <f t="shared" si="18"/>
        <v>0</v>
      </c>
      <c r="H69" s="253">
        <f t="shared" si="18"/>
        <v>0</v>
      </c>
      <c r="I69" s="253">
        <f t="shared" si="19"/>
        <v>0</v>
      </c>
      <c r="J69" s="255"/>
      <c r="K69" s="255"/>
      <c r="L69" s="255"/>
      <c r="M69" s="255"/>
      <c r="N69" s="253">
        <f t="shared" si="10"/>
        <v>107829</v>
      </c>
      <c r="O69" s="257">
        <v>106700</v>
      </c>
      <c r="P69" s="256">
        <v>1129</v>
      </c>
      <c r="Q69" s="255"/>
      <c r="R69" s="255"/>
    </row>
    <row r="70" spans="1:18" ht="12.75" customHeight="1">
      <c r="A70" s="250" t="s">
        <v>654</v>
      </c>
      <c r="B70" s="251">
        <v>758</v>
      </c>
      <c r="C70" s="257">
        <v>75000</v>
      </c>
      <c r="D70" s="253">
        <f t="shared" si="18"/>
        <v>74672</v>
      </c>
      <c r="E70" s="253">
        <f t="shared" si="18"/>
        <v>0</v>
      </c>
      <c r="F70" s="253">
        <f t="shared" si="18"/>
        <v>74672</v>
      </c>
      <c r="G70" s="253">
        <f t="shared" si="18"/>
        <v>0</v>
      </c>
      <c r="H70" s="253">
        <f t="shared" si="18"/>
        <v>0</v>
      </c>
      <c r="I70" s="253">
        <f t="shared" si="19"/>
        <v>0</v>
      </c>
      <c r="J70" s="255"/>
      <c r="K70" s="255"/>
      <c r="L70" s="255"/>
      <c r="M70" s="255"/>
      <c r="N70" s="253">
        <f t="shared" si="10"/>
        <v>74672</v>
      </c>
      <c r="O70" s="258"/>
      <c r="P70" s="256">
        <v>74672</v>
      </c>
      <c r="Q70" s="255"/>
      <c r="R70" s="255"/>
    </row>
    <row r="71" spans="1:18" ht="12.75">
      <c r="A71" s="250" t="s">
        <v>655</v>
      </c>
      <c r="B71" s="251">
        <v>758</v>
      </c>
      <c r="C71" s="257">
        <v>30000</v>
      </c>
      <c r="D71" s="253">
        <f t="shared" si="18"/>
        <v>29730</v>
      </c>
      <c r="E71" s="253">
        <f t="shared" si="18"/>
        <v>0</v>
      </c>
      <c r="F71" s="253">
        <f t="shared" si="18"/>
        <v>29730</v>
      </c>
      <c r="G71" s="253">
        <f t="shared" si="18"/>
        <v>0</v>
      </c>
      <c r="H71" s="253">
        <f t="shared" si="18"/>
        <v>0</v>
      </c>
      <c r="I71" s="253">
        <f t="shared" si="19"/>
        <v>0</v>
      </c>
      <c r="J71" s="255"/>
      <c r="K71" s="255"/>
      <c r="L71" s="255"/>
      <c r="M71" s="255"/>
      <c r="N71" s="253">
        <f t="shared" si="10"/>
        <v>29730</v>
      </c>
      <c r="O71" s="258"/>
      <c r="P71" s="256">
        <v>29730</v>
      </c>
      <c r="Q71" s="255"/>
      <c r="R71" s="255"/>
    </row>
    <row r="72" spans="1:18" ht="12.75">
      <c r="A72" s="250" t="s">
        <v>656</v>
      </c>
      <c r="B72" s="251">
        <v>758</v>
      </c>
      <c r="C72" s="257">
        <v>30000</v>
      </c>
      <c r="D72" s="253">
        <f t="shared" si="18"/>
        <v>29730</v>
      </c>
      <c r="E72" s="253">
        <f t="shared" si="18"/>
        <v>0</v>
      </c>
      <c r="F72" s="253">
        <f t="shared" si="18"/>
        <v>29730</v>
      </c>
      <c r="G72" s="253">
        <f t="shared" si="18"/>
        <v>0</v>
      </c>
      <c r="H72" s="253">
        <f t="shared" si="18"/>
        <v>0</v>
      </c>
      <c r="I72" s="243">
        <f t="shared" si="19"/>
        <v>0</v>
      </c>
      <c r="J72" s="255"/>
      <c r="K72" s="255"/>
      <c r="L72" s="255"/>
      <c r="M72" s="255"/>
      <c r="N72" s="253">
        <f t="shared" si="10"/>
        <v>29730</v>
      </c>
      <c r="O72" s="258"/>
      <c r="P72" s="256">
        <v>29730</v>
      </c>
      <c r="Q72" s="255"/>
      <c r="R72" s="255"/>
    </row>
    <row r="73" spans="1:18" ht="25.5">
      <c r="A73" s="245" t="s">
        <v>657</v>
      </c>
      <c r="B73" s="246"/>
      <c r="C73" s="247">
        <f>C74+C75</f>
        <v>260558</v>
      </c>
      <c r="D73" s="248">
        <f aca="true" t="shared" si="20" ref="D73:R73">D74+D75</f>
        <v>260000</v>
      </c>
      <c r="E73" s="248">
        <f t="shared" si="20"/>
        <v>212000</v>
      </c>
      <c r="F73" s="248">
        <f t="shared" si="20"/>
        <v>48000</v>
      </c>
      <c r="G73" s="248">
        <f t="shared" si="20"/>
        <v>0</v>
      </c>
      <c r="H73" s="248">
        <f t="shared" si="20"/>
        <v>0</v>
      </c>
      <c r="I73" s="248">
        <f t="shared" si="20"/>
        <v>0</v>
      </c>
      <c r="J73" s="248">
        <f t="shared" si="20"/>
        <v>0</v>
      </c>
      <c r="K73" s="248">
        <f t="shared" si="20"/>
        <v>0</v>
      </c>
      <c r="L73" s="248">
        <f t="shared" si="20"/>
        <v>0</v>
      </c>
      <c r="M73" s="248">
        <f t="shared" si="20"/>
        <v>0</v>
      </c>
      <c r="N73" s="248">
        <f t="shared" si="20"/>
        <v>260000</v>
      </c>
      <c r="O73" s="248">
        <f t="shared" si="20"/>
        <v>212000</v>
      </c>
      <c r="P73" s="248">
        <f t="shared" si="20"/>
        <v>48000</v>
      </c>
      <c r="Q73" s="248">
        <f t="shared" si="20"/>
        <v>0</v>
      </c>
      <c r="R73" s="248">
        <f t="shared" si="20"/>
        <v>0</v>
      </c>
    </row>
    <row r="74" spans="1:18" ht="12.75">
      <c r="A74" s="270" t="s">
        <v>658</v>
      </c>
      <c r="B74" s="271">
        <v>832</v>
      </c>
      <c r="C74" s="273">
        <v>212558</v>
      </c>
      <c r="D74" s="253">
        <f aca="true" t="shared" si="21" ref="D74:H75">SUM(I74+N74)</f>
        <v>212000</v>
      </c>
      <c r="E74" s="253">
        <f t="shared" si="21"/>
        <v>212000</v>
      </c>
      <c r="F74" s="253">
        <f t="shared" si="21"/>
        <v>0</v>
      </c>
      <c r="G74" s="253">
        <f t="shared" si="21"/>
        <v>0</v>
      </c>
      <c r="H74" s="253">
        <f t="shared" si="21"/>
        <v>0</v>
      </c>
      <c r="I74" s="253">
        <f>SUM(J74:M74)</f>
        <v>0</v>
      </c>
      <c r="J74" s="255"/>
      <c r="K74" s="255"/>
      <c r="L74" s="274"/>
      <c r="M74" s="274"/>
      <c r="N74" s="253">
        <f>SUM(O74:R74)</f>
        <v>212000</v>
      </c>
      <c r="O74" s="257">
        <v>212000</v>
      </c>
      <c r="P74" s="256"/>
      <c r="Q74" s="274"/>
      <c r="R74" s="274"/>
    </row>
    <row r="75" spans="1:18" ht="25.5">
      <c r="A75" s="250" t="s">
        <v>659</v>
      </c>
      <c r="B75" s="251">
        <v>865</v>
      </c>
      <c r="C75" s="252">
        <v>48000</v>
      </c>
      <c r="D75" s="253">
        <f t="shared" si="21"/>
        <v>48000</v>
      </c>
      <c r="E75" s="253">
        <f t="shared" si="21"/>
        <v>0</v>
      </c>
      <c r="F75" s="253">
        <f t="shared" si="21"/>
        <v>48000</v>
      </c>
      <c r="G75" s="253">
        <f t="shared" si="21"/>
        <v>0</v>
      </c>
      <c r="H75" s="253">
        <f t="shared" si="21"/>
        <v>0</v>
      </c>
      <c r="I75" s="253">
        <f>SUM(J75:M75)</f>
        <v>0</v>
      </c>
      <c r="J75" s="255"/>
      <c r="K75" s="255"/>
      <c r="L75" s="274"/>
      <c r="M75" s="274"/>
      <c r="N75" s="253">
        <f>SUM(O75:R75)</f>
        <v>48000</v>
      </c>
      <c r="O75" s="257"/>
      <c r="P75" s="257">
        <v>48000</v>
      </c>
      <c r="Q75" s="274"/>
      <c r="R75" s="274"/>
    </row>
    <row r="76" spans="1:18" ht="12.75">
      <c r="A76" s="236" t="s">
        <v>660</v>
      </c>
      <c r="B76" s="237"/>
      <c r="C76" s="238">
        <f aca="true" t="shared" si="22" ref="C76:R76">C77+C90+C99+C118+C128+C141+C115</f>
        <v>844332</v>
      </c>
      <c r="D76" s="238">
        <f t="shared" si="22"/>
        <v>757372</v>
      </c>
      <c r="E76" s="238">
        <f t="shared" si="22"/>
        <v>0</v>
      </c>
      <c r="F76" s="238">
        <f t="shared" si="22"/>
        <v>219576</v>
      </c>
      <c r="G76" s="238">
        <f t="shared" si="22"/>
        <v>537796</v>
      </c>
      <c r="H76" s="238">
        <f t="shared" si="22"/>
        <v>0</v>
      </c>
      <c r="I76" s="238">
        <f t="shared" si="22"/>
        <v>27271</v>
      </c>
      <c r="J76" s="238">
        <f t="shared" si="22"/>
        <v>0</v>
      </c>
      <c r="K76" s="238">
        <f t="shared" si="22"/>
        <v>27271</v>
      </c>
      <c r="L76" s="238">
        <f t="shared" si="22"/>
        <v>0</v>
      </c>
      <c r="M76" s="238">
        <f t="shared" si="22"/>
        <v>0</v>
      </c>
      <c r="N76" s="238">
        <f t="shared" si="22"/>
        <v>730101</v>
      </c>
      <c r="O76" s="238">
        <f t="shared" si="22"/>
        <v>0</v>
      </c>
      <c r="P76" s="238">
        <f t="shared" si="22"/>
        <v>192305</v>
      </c>
      <c r="Q76" s="238">
        <f t="shared" si="22"/>
        <v>537796</v>
      </c>
      <c r="R76" s="238">
        <f t="shared" si="22"/>
        <v>0</v>
      </c>
    </row>
    <row r="77" spans="1:18" ht="12.75">
      <c r="A77" s="245" t="s">
        <v>605</v>
      </c>
      <c r="B77" s="246"/>
      <c r="C77" s="247">
        <f>C78+C80+C82+C86+C88</f>
        <v>37354</v>
      </c>
      <c r="D77" s="248">
        <f aca="true" t="shared" si="23" ref="D77:R77">D78+D80+D82+D86+D88</f>
        <v>14393</v>
      </c>
      <c r="E77" s="248">
        <f t="shared" si="23"/>
        <v>0</v>
      </c>
      <c r="F77" s="248">
        <f t="shared" si="23"/>
        <v>7352</v>
      </c>
      <c r="G77" s="248">
        <f t="shared" si="23"/>
        <v>7041</v>
      </c>
      <c r="H77" s="248">
        <f t="shared" si="23"/>
        <v>0</v>
      </c>
      <c r="I77" s="248">
        <f t="shared" si="23"/>
        <v>0</v>
      </c>
      <c r="J77" s="248">
        <f t="shared" si="23"/>
        <v>0</v>
      </c>
      <c r="K77" s="248">
        <f t="shared" si="23"/>
        <v>0</v>
      </c>
      <c r="L77" s="248">
        <f t="shared" si="23"/>
        <v>0</v>
      </c>
      <c r="M77" s="248">
        <f t="shared" si="23"/>
        <v>0</v>
      </c>
      <c r="N77" s="248">
        <f t="shared" si="23"/>
        <v>14393</v>
      </c>
      <c r="O77" s="248">
        <f t="shared" si="23"/>
        <v>0</v>
      </c>
      <c r="P77" s="248">
        <f t="shared" si="23"/>
        <v>7352</v>
      </c>
      <c r="Q77" s="248">
        <f t="shared" si="23"/>
        <v>7041</v>
      </c>
      <c r="R77" s="248">
        <f t="shared" si="23"/>
        <v>0</v>
      </c>
    </row>
    <row r="78" spans="1:18" ht="12.75">
      <c r="A78" s="249">
        <v>5201</v>
      </c>
      <c r="B78" s="48"/>
      <c r="C78" s="247">
        <f>C79</f>
        <v>26100</v>
      </c>
      <c r="D78" s="248">
        <f aca="true" t="shared" si="24" ref="D78:R78">D79</f>
        <v>3193</v>
      </c>
      <c r="E78" s="248">
        <f t="shared" si="24"/>
        <v>0</v>
      </c>
      <c r="F78" s="248">
        <f t="shared" si="24"/>
        <v>0</v>
      </c>
      <c r="G78" s="248">
        <f t="shared" si="24"/>
        <v>3193</v>
      </c>
      <c r="H78" s="248">
        <f t="shared" si="24"/>
        <v>0</v>
      </c>
      <c r="I78" s="248">
        <f t="shared" si="24"/>
        <v>0</v>
      </c>
      <c r="J78" s="248">
        <f t="shared" si="24"/>
        <v>0</v>
      </c>
      <c r="K78" s="248">
        <f t="shared" si="24"/>
        <v>0</v>
      </c>
      <c r="L78" s="248">
        <f t="shared" si="24"/>
        <v>0</v>
      </c>
      <c r="M78" s="248">
        <f t="shared" si="24"/>
        <v>0</v>
      </c>
      <c r="N78" s="248">
        <f t="shared" si="24"/>
        <v>3193</v>
      </c>
      <c r="O78" s="248">
        <f t="shared" si="24"/>
        <v>0</v>
      </c>
      <c r="P78" s="248">
        <f t="shared" si="24"/>
        <v>0</v>
      </c>
      <c r="Q78" s="248">
        <f t="shared" si="24"/>
        <v>3193</v>
      </c>
      <c r="R78" s="248">
        <f t="shared" si="24"/>
        <v>0</v>
      </c>
    </row>
    <row r="79" spans="1:18" ht="12.75">
      <c r="A79" s="250" t="s">
        <v>661</v>
      </c>
      <c r="B79" s="251">
        <v>122</v>
      </c>
      <c r="C79" s="257">
        <v>26100</v>
      </c>
      <c r="D79" s="253">
        <f>SUM(I79+N79)</f>
        <v>3193</v>
      </c>
      <c r="E79" s="253">
        <f>SUM(J79+O79)</f>
        <v>0</v>
      </c>
      <c r="F79" s="253">
        <f>SUM(K79+P79)</f>
        <v>0</v>
      </c>
      <c r="G79" s="253">
        <f>SUM(L79+Q79)</f>
        <v>3193</v>
      </c>
      <c r="H79" s="253">
        <f>SUM(M79+R79)</f>
        <v>0</v>
      </c>
      <c r="I79" s="253">
        <f>SUM(J79:M79)</f>
        <v>0</v>
      </c>
      <c r="J79" s="255"/>
      <c r="K79" s="274"/>
      <c r="L79" s="255"/>
      <c r="M79" s="255"/>
      <c r="N79" s="253">
        <f>SUM(O79:R79)</f>
        <v>3193</v>
      </c>
      <c r="O79" s="255"/>
      <c r="P79" s="274"/>
      <c r="Q79" s="256">
        <v>3193</v>
      </c>
      <c r="R79" s="255"/>
    </row>
    <row r="80" spans="1:18" ht="12.75">
      <c r="A80" s="249">
        <v>5202</v>
      </c>
      <c r="B80" s="48"/>
      <c r="C80" s="247">
        <f>C81</f>
        <v>4000</v>
      </c>
      <c r="D80" s="248">
        <f aca="true" t="shared" si="25" ref="D80:R80">D81</f>
        <v>4000</v>
      </c>
      <c r="E80" s="248">
        <f t="shared" si="25"/>
        <v>0</v>
      </c>
      <c r="F80" s="248">
        <f t="shared" si="25"/>
        <v>4000</v>
      </c>
      <c r="G80" s="248">
        <f t="shared" si="25"/>
        <v>0</v>
      </c>
      <c r="H80" s="248">
        <f t="shared" si="25"/>
        <v>0</v>
      </c>
      <c r="I80" s="248">
        <f t="shared" si="25"/>
        <v>0</v>
      </c>
      <c r="J80" s="248">
        <f t="shared" si="25"/>
        <v>0</v>
      </c>
      <c r="K80" s="248">
        <f t="shared" si="25"/>
        <v>0</v>
      </c>
      <c r="L80" s="248">
        <f t="shared" si="25"/>
        <v>0</v>
      </c>
      <c r="M80" s="248">
        <f t="shared" si="25"/>
        <v>0</v>
      </c>
      <c r="N80" s="248">
        <f t="shared" si="25"/>
        <v>4000</v>
      </c>
      <c r="O80" s="248">
        <f t="shared" si="25"/>
        <v>0</v>
      </c>
      <c r="P80" s="248">
        <f t="shared" si="25"/>
        <v>4000</v>
      </c>
      <c r="Q80" s="248">
        <f t="shared" si="25"/>
        <v>0</v>
      </c>
      <c r="R80" s="248">
        <f t="shared" si="25"/>
        <v>0</v>
      </c>
    </row>
    <row r="81" spans="1:18" ht="12.75">
      <c r="A81" s="250" t="s">
        <v>662</v>
      </c>
      <c r="B81" s="251">
        <v>122</v>
      </c>
      <c r="C81" s="257">
        <v>4000</v>
      </c>
      <c r="D81" s="253">
        <f>SUM(I81+N81)</f>
        <v>4000</v>
      </c>
      <c r="E81" s="253">
        <f>SUM(J81+O81)</f>
        <v>0</v>
      </c>
      <c r="F81" s="253">
        <f>SUM(K81+P81)</f>
        <v>4000</v>
      </c>
      <c r="G81" s="253">
        <f>SUM(L81+Q81)</f>
        <v>0</v>
      </c>
      <c r="H81" s="253">
        <f>SUM(M81+R81)</f>
        <v>0</v>
      </c>
      <c r="I81" s="253">
        <f>SUM(J81:M81)</f>
        <v>0</v>
      </c>
      <c r="J81" s="256"/>
      <c r="K81" s="275"/>
      <c r="L81" s="256"/>
      <c r="M81" s="256"/>
      <c r="N81" s="253">
        <f>SUM(O81:R81)</f>
        <v>4000</v>
      </c>
      <c r="O81" s="256"/>
      <c r="P81" s="275">
        <v>4000</v>
      </c>
      <c r="Q81" s="256"/>
      <c r="R81" s="256"/>
    </row>
    <row r="82" spans="1:18" ht="12.75">
      <c r="A82" s="249">
        <v>5203</v>
      </c>
      <c r="B82" s="48"/>
      <c r="C82" s="247">
        <f>C83+C84+C85</f>
        <v>7254</v>
      </c>
      <c r="D82" s="248">
        <f aca="true" t="shared" si="26" ref="D82:R82">D83+D84+D85</f>
        <v>7200</v>
      </c>
      <c r="E82" s="248">
        <f t="shared" si="26"/>
        <v>0</v>
      </c>
      <c r="F82" s="248">
        <f t="shared" si="26"/>
        <v>3352</v>
      </c>
      <c r="G82" s="248">
        <f t="shared" si="26"/>
        <v>3848</v>
      </c>
      <c r="H82" s="248">
        <f t="shared" si="26"/>
        <v>0</v>
      </c>
      <c r="I82" s="248">
        <f t="shared" si="26"/>
        <v>0</v>
      </c>
      <c r="J82" s="248">
        <f t="shared" si="26"/>
        <v>0</v>
      </c>
      <c r="K82" s="248">
        <f t="shared" si="26"/>
        <v>0</v>
      </c>
      <c r="L82" s="248">
        <f t="shared" si="26"/>
        <v>0</v>
      </c>
      <c r="M82" s="248">
        <f t="shared" si="26"/>
        <v>0</v>
      </c>
      <c r="N82" s="248">
        <f t="shared" si="26"/>
        <v>7200</v>
      </c>
      <c r="O82" s="248">
        <f t="shared" si="26"/>
        <v>0</v>
      </c>
      <c r="P82" s="248">
        <f t="shared" si="26"/>
        <v>3352</v>
      </c>
      <c r="Q82" s="248">
        <f t="shared" si="26"/>
        <v>3848</v>
      </c>
      <c r="R82" s="248">
        <f t="shared" si="26"/>
        <v>0</v>
      </c>
    </row>
    <row r="83" spans="1:18" ht="12.75">
      <c r="A83" s="250" t="s">
        <v>663</v>
      </c>
      <c r="B83" s="251">
        <v>122</v>
      </c>
      <c r="C83" s="252">
        <v>3900</v>
      </c>
      <c r="D83" s="253">
        <f aca="true" t="shared" si="27" ref="D83:H84">SUM(I83+N83)</f>
        <v>3848</v>
      </c>
      <c r="E83" s="253">
        <f t="shared" si="27"/>
        <v>0</v>
      </c>
      <c r="F83" s="253">
        <f t="shared" si="27"/>
        <v>0</v>
      </c>
      <c r="G83" s="253">
        <f t="shared" si="27"/>
        <v>3848</v>
      </c>
      <c r="H83" s="253">
        <f t="shared" si="27"/>
        <v>0</v>
      </c>
      <c r="I83" s="253">
        <f>SUM(J83:M83)</f>
        <v>0</v>
      </c>
      <c r="J83" s="255"/>
      <c r="K83" s="255"/>
      <c r="L83" s="255"/>
      <c r="M83" s="255"/>
      <c r="N83" s="253">
        <f>SUM(O83:R83)</f>
        <v>3848</v>
      </c>
      <c r="O83" s="255"/>
      <c r="P83" s="256"/>
      <c r="Q83" s="256">
        <v>3848</v>
      </c>
      <c r="R83" s="255"/>
    </row>
    <row r="84" spans="1:18" ht="12.75">
      <c r="A84" s="250" t="s">
        <v>664</v>
      </c>
      <c r="B84" s="251">
        <v>122</v>
      </c>
      <c r="C84" s="252">
        <v>1340</v>
      </c>
      <c r="D84" s="253">
        <f t="shared" si="27"/>
        <v>1338</v>
      </c>
      <c r="E84" s="253">
        <f t="shared" si="27"/>
        <v>0</v>
      </c>
      <c r="F84" s="253">
        <f t="shared" si="27"/>
        <v>1338</v>
      </c>
      <c r="G84" s="253">
        <f t="shared" si="27"/>
        <v>0</v>
      </c>
      <c r="H84" s="253">
        <f t="shared" si="27"/>
        <v>0</v>
      </c>
      <c r="I84" s="253">
        <f>SUM(J84:M84)</f>
        <v>0</v>
      </c>
      <c r="J84" s="255"/>
      <c r="K84" s="255"/>
      <c r="L84" s="255"/>
      <c r="M84" s="255"/>
      <c r="N84" s="253">
        <f>SUM(O84:R84)</f>
        <v>1338</v>
      </c>
      <c r="O84" s="255"/>
      <c r="P84" s="256">
        <v>1338</v>
      </c>
      <c r="Q84" s="276"/>
      <c r="R84" s="255"/>
    </row>
    <row r="85" spans="1:18" ht="12.75">
      <c r="A85" s="250" t="s">
        <v>665</v>
      </c>
      <c r="B85" s="251">
        <v>122</v>
      </c>
      <c r="C85" s="252">
        <v>2014</v>
      </c>
      <c r="D85" s="253">
        <f>SUM(I85+N85)</f>
        <v>2014</v>
      </c>
      <c r="E85" s="253">
        <f>SUM(J85+O85)</f>
        <v>0</v>
      </c>
      <c r="F85" s="253">
        <f>SUM(K85+P85)</f>
        <v>2014</v>
      </c>
      <c r="G85" s="253">
        <f>SUM(L85+Q85)</f>
        <v>0</v>
      </c>
      <c r="H85" s="253">
        <f>SUM(M85+R85)</f>
        <v>0</v>
      </c>
      <c r="I85" s="253">
        <f>SUM(J85:M85)</f>
        <v>0</v>
      </c>
      <c r="J85" s="255"/>
      <c r="K85" s="255"/>
      <c r="L85" s="255"/>
      <c r="M85" s="255"/>
      <c r="N85" s="253">
        <f>SUM(O85:R85)</f>
        <v>2014</v>
      </c>
      <c r="O85" s="255"/>
      <c r="P85" s="256">
        <v>2014</v>
      </c>
      <c r="Q85" s="276"/>
      <c r="R85" s="255"/>
    </row>
    <row r="86" spans="1:18" ht="12.75">
      <c r="A86" s="249">
        <v>5204</v>
      </c>
      <c r="B86" s="48"/>
      <c r="C86" s="247">
        <f>C87</f>
        <v>0</v>
      </c>
      <c r="D86" s="248">
        <f aca="true" t="shared" si="28" ref="D86:R86">D87</f>
        <v>0</v>
      </c>
      <c r="E86" s="248">
        <f t="shared" si="28"/>
        <v>0</v>
      </c>
      <c r="F86" s="248">
        <f t="shared" si="28"/>
        <v>0</v>
      </c>
      <c r="G86" s="248">
        <f t="shared" si="28"/>
        <v>0</v>
      </c>
      <c r="H86" s="248">
        <f t="shared" si="28"/>
        <v>0</v>
      </c>
      <c r="I86" s="248">
        <f t="shared" si="28"/>
        <v>0</v>
      </c>
      <c r="J86" s="248">
        <f t="shared" si="28"/>
        <v>0</v>
      </c>
      <c r="K86" s="248">
        <f t="shared" si="28"/>
        <v>0</v>
      </c>
      <c r="L86" s="248">
        <f t="shared" si="28"/>
        <v>0</v>
      </c>
      <c r="M86" s="248">
        <f t="shared" si="28"/>
        <v>0</v>
      </c>
      <c r="N86" s="248">
        <f t="shared" si="28"/>
        <v>0</v>
      </c>
      <c r="O86" s="248">
        <f t="shared" si="28"/>
        <v>0</v>
      </c>
      <c r="P86" s="248">
        <f t="shared" si="28"/>
        <v>0</v>
      </c>
      <c r="Q86" s="248">
        <f t="shared" si="28"/>
        <v>0</v>
      </c>
      <c r="R86" s="248">
        <f t="shared" si="28"/>
        <v>0</v>
      </c>
    </row>
    <row r="87" spans="1:18" ht="12.75">
      <c r="A87" s="250"/>
      <c r="B87" s="251"/>
      <c r="C87" s="257"/>
      <c r="D87" s="253">
        <f>SUM(I87+N87)</f>
        <v>0</v>
      </c>
      <c r="E87" s="253">
        <f>SUM(J87+O87)</f>
        <v>0</v>
      </c>
      <c r="F87" s="253">
        <f>SUM(K87+P87)</f>
        <v>0</v>
      </c>
      <c r="G87" s="253">
        <f>SUM(L87+Q87)</f>
        <v>0</v>
      </c>
      <c r="H87" s="253">
        <f>SUM(M87+R87)</f>
        <v>0</v>
      </c>
      <c r="I87" s="253">
        <f>SUM(J87:M87)</f>
        <v>0</v>
      </c>
      <c r="J87" s="255"/>
      <c r="K87" s="255"/>
      <c r="L87" s="255"/>
      <c r="M87" s="255"/>
      <c r="N87" s="253">
        <f>SUM(O87:R87)</f>
        <v>0</v>
      </c>
      <c r="O87" s="255"/>
      <c r="P87" s="255">
        <v>0</v>
      </c>
      <c r="Q87" s="255"/>
      <c r="R87" s="255"/>
    </row>
    <row r="88" spans="1:18" ht="12.75">
      <c r="A88" s="249">
        <v>5205</v>
      </c>
      <c r="B88" s="48"/>
      <c r="C88" s="243">
        <f>C89</f>
        <v>0</v>
      </c>
      <c r="D88" s="253">
        <f>D89</f>
        <v>0</v>
      </c>
      <c r="E88" s="253">
        <f aca="true" t="shared" si="29" ref="E88:R88">E89</f>
        <v>0</v>
      </c>
      <c r="F88" s="253">
        <f t="shared" si="29"/>
        <v>0</v>
      </c>
      <c r="G88" s="253">
        <f t="shared" si="29"/>
        <v>0</v>
      </c>
      <c r="H88" s="253">
        <f t="shared" si="29"/>
        <v>0</v>
      </c>
      <c r="I88" s="253">
        <f t="shared" si="29"/>
        <v>0</v>
      </c>
      <c r="J88" s="253">
        <f t="shared" si="29"/>
        <v>0</v>
      </c>
      <c r="K88" s="253">
        <f t="shared" si="29"/>
        <v>0</v>
      </c>
      <c r="L88" s="253">
        <f t="shared" si="29"/>
        <v>0</v>
      </c>
      <c r="M88" s="253">
        <f t="shared" si="29"/>
        <v>0</v>
      </c>
      <c r="N88" s="253">
        <f t="shared" si="29"/>
        <v>0</v>
      </c>
      <c r="O88" s="253">
        <f t="shared" si="29"/>
        <v>0</v>
      </c>
      <c r="P88" s="253">
        <f t="shared" si="29"/>
        <v>0</v>
      </c>
      <c r="Q88" s="253">
        <f t="shared" si="29"/>
        <v>0</v>
      </c>
      <c r="R88" s="253">
        <f t="shared" si="29"/>
        <v>0</v>
      </c>
    </row>
    <row r="89" spans="1:18" ht="12.75">
      <c r="A89" s="277"/>
      <c r="B89" s="251"/>
      <c r="C89" s="257"/>
      <c r="D89" s="253">
        <f>SUM(I89+N89)</f>
        <v>0</v>
      </c>
      <c r="E89" s="253">
        <f>SUM(J89+O89)</f>
        <v>0</v>
      </c>
      <c r="F89" s="253">
        <f>SUM(K89+P89)</f>
        <v>0</v>
      </c>
      <c r="G89" s="253">
        <f>SUM(L89+Q89)</f>
        <v>0</v>
      </c>
      <c r="H89" s="253">
        <f>SUM(M89+R89)</f>
        <v>0</v>
      </c>
      <c r="I89" s="253">
        <f>SUM(J89:M89)</f>
        <v>0</v>
      </c>
      <c r="J89" s="255"/>
      <c r="K89" s="255"/>
      <c r="L89" s="255"/>
      <c r="M89" s="255"/>
      <c r="N89" s="253">
        <f>SUM(O89:R89)</f>
        <v>0</v>
      </c>
      <c r="O89" s="255"/>
      <c r="P89" s="278"/>
      <c r="Q89" s="255"/>
      <c r="R89" s="255"/>
    </row>
    <row r="90" spans="1:18" ht="12.75">
      <c r="A90" s="245" t="s">
        <v>607</v>
      </c>
      <c r="B90" s="246"/>
      <c r="C90" s="247">
        <f aca="true" t="shared" si="30" ref="C90:R90">C91+C93+C95+C97</f>
        <v>520087</v>
      </c>
      <c r="D90" s="248">
        <f t="shared" si="30"/>
        <v>520087</v>
      </c>
      <c r="E90" s="248">
        <f t="shared" si="30"/>
        <v>0</v>
      </c>
      <c r="F90" s="248">
        <f t="shared" si="30"/>
        <v>780</v>
      </c>
      <c r="G90" s="248">
        <f t="shared" si="30"/>
        <v>519307</v>
      </c>
      <c r="H90" s="248">
        <f t="shared" si="30"/>
        <v>0</v>
      </c>
      <c r="I90" s="248">
        <f t="shared" si="30"/>
        <v>0</v>
      </c>
      <c r="J90" s="248">
        <f t="shared" si="30"/>
        <v>0</v>
      </c>
      <c r="K90" s="248">
        <f t="shared" si="30"/>
        <v>0</v>
      </c>
      <c r="L90" s="248">
        <f t="shared" si="30"/>
        <v>0</v>
      </c>
      <c r="M90" s="248">
        <f t="shared" si="30"/>
        <v>0</v>
      </c>
      <c r="N90" s="248">
        <f t="shared" si="30"/>
        <v>520087</v>
      </c>
      <c r="O90" s="248">
        <f t="shared" si="30"/>
        <v>0</v>
      </c>
      <c r="P90" s="248">
        <f t="shared" si="30"/>
        <v>780</v>
      </c>
      <c r="Q90" s="248">
        <f t="shared" si="30"/>
        <v>519307</v>
      </c>
      <c r="R90" s="248">
        <f t="shared" si="30"/>
        <v>0</v>
      </c>
    </row>
    <row r="91" spans="1:18" ht="12.75">
      <c r="A91" s="249">
        <v>5201</v>
      </c>
      <c r="B91" s="48"/>
      <c r="C91" s="247">
        <f>C92</f>
        <v>0</v>
      </c>
      <c r="D91" s="248">
        <f aca="true" t="shared" si="31" ref="D91:R91">D92</f>
        <v>0</v>
      </c>
      <c r="E91" s="248">
        <f t="shared" si="31"/>
        <v>0</v>
      </c>
      <c r="F91" s="248">
        <f t="shared" si="31"/>
        <v>0</v>
      </c>
      <c r="G91" s="248">
        <f t="shared" si="31"/>
        <v>0</v>
      </c>
      <c r="H91" s="248">
        <f t="shared" si="31"/>
        <v>0</v>
      </c>
      <c r="I91" s="248">
        <f t="shared" si="31"/>
        <v>0</v>
      </c>
      <c r="J91" s="248">
        <f t="shared" si="31"/>
        <v>0</v>
      </c>
      <c r="K91" s="248">
        <f t="shared" si="31"/>
        <v>0</v>
      </c>
      <c r="L91" s="248">
        <f t="shared" si="31"/>
        <v>0</v>
      </c>
      <c r="M91" s="248">
        <f t="shared" si="31"/>
        <v>0</v>
      </c>
      <c r="N91" s="248">
        <f t="shared" si="31"/>
        <v>0</v>
      </c>
      <c r="O91" s="248">
        <f t="shared" si="31"/>
        <v>0</v>
      </c>
      <c r="P91" s="248">
        <f t="shared" si="31"/>
        <v>0</v>
      </c>
      <c r="Q91" s="248">
        <f t="shared" si="31"/>
        <v>0</v>
      </c>
      <c r="R91" s="248">
        <f t="shared" si="31"/>
        <v>0</v>
      </c>
    </row>
    <row r="92" spans="1:18" ht="12.75">
      <c r="A92" s="250"/>
      <c r="B92" s="251"/>
      <c r="C92" s="257"/>
      <c r="D92" s="253">
        <f>SUM(I92+N92)</f>
        <v>0</v>
      </c>
      <c r="E92" s="253">
        <f>SUM(J92+O92)</f>
        <v>0</v>
      </c>
      <c r="F92" s="253">
        <f>SUM(K92+P92)</f>
        <v>0</v>
      </c>
      <c r="G92" s="253">
        <f>SUM(L92+Q92)</f>
        <v>0</v>
      </c>
      <c r="H92" s="253">
        <f>SUM(M92+R92)</f>
        <v>0</v>
      </c>
      <c r="I92" s="253">
        <f>SUM(J92:M92)</f>
        <v>0</v>
      </c>
      <c r="J92" s="256"/>
      <c r="K92" s="257"/>
      <c r="L92" s="256"/>
      <c r="M92" s="257"/>
      <c r="N92" s="253">
        <f>SUM(O92:R92)</f>
        <v>0</v>
      </c>
      <c r="O92" s="256"/>
      <c r="P92" s="256"/>
      <c r="Q92" s="256"/>
      <c r="R92" s="256"/>
    </row>
    <row r="93" spans="1:18" ht="12.75">
      <c r="A93" s="249">
        <v>5203</v>
      </c>
      <c r="B93" s="48"/>
      <c r="C93" s="247">
        <f>C94</f>
        <v>0</v>
      </c>
      <c r="D93" s="248">
        <f aca="true" t="shared" si="32" ref="D93:R93">D94</f>
        <v>0</v>
      </c>
      <c r="E93" s="248">
        <f t="shared" si="32"/>
        <v>0</v>
      </c>
      <c r="F93" s="248">
        <f t="shared" si="32"/>
        <v>0</v>
      </c>
      <c r="G93" s="248">
        <f t="shared" si="32"/>
        <v>0</v>
      </c>
      <c r="H93" s="248">
        <f t="shared" si="32"/>
        <v>0</v>
      </c>
      <c r="I93" s="248">
        <f t="shared" si="32"/>
        <v>0</v>
      </c>
      <c r="J93" s="248">
        <f t="shared" si="32"/>
        <v>0</v>
      </c>
      <c r="K93" s="248">
        <f t="shared" si="32"/>
        <v>0</v>
      </c>
      <c r="L93" s="248">
        <f t="shared" si="32"/>
        <v>0</v>
      </c>
      <c r="M93" s="248">
        <f t="shared" si="32"/>
        <v>0</v>
      </c>
      <c r="N93" s="248">
        <f t="shared" si="32"/>
        <v>0</v>
      </c>
      <c r="O93" s="248">
        <f t="shared" si="32"/>
        <v>0</v>
      </c>
      <c r="P93" s="248">
        <f t="shared" si="32"/>
        <v>0</v>
      </c>
      <c r="Q93" s="248">
        <f t="shared" si="32"/>
        <v>0</v>
      </c>
      <c r="R93" s="248">
        <f t="shared" si="32"/>
        <v>0</v>
      </c>
    </row>
    <row r="94" spans="1:18" ht="12.75">
      <c r="A94" s="250"/>
      <c r="B94" s="251"/>
      <c r="C94" s="257"/>
      <c r="D94" s="253">
        <f>SUM(I94+N94)</f>
        <v>0</v>
      </c>
      <c r="E94" s="253">
        <f>SUM(J94+O94)</f>
        <v>0</v>
      </c>
      <c r="F94" s="253">
        <f>SUM(K94+P94)</f>
        <v>0</v>
      </c>
      <c r="G94" s="253">
        <f>SUM(L94+Q94)</f>
        <v>0</v>
      </c>
      <c r="H94" s="253">
        <f>SUM(M94+R94)</f>
        <v>0</v>
      </c>
      <c r="I94" s="253">
        <f>SUM(J94:M94)</f>
        <v>0</v>
      </c>
      <c r="J94" s="255"/>
      <c r="K94" s="258"/>
      <c r="L94" s="255"/>
      <c r="M94" s="258"/>
      <c r="N94" s="253">
        <f>SUM(O94:R94)</f>
        <v>0</v>
      </c>
      <c r="O94" s="255"/>
      <c r="P94" s="256"/>
      <c r="Q94" s="255"/>
      <c r="R94" s="255"/>
    </row>
    <row r="95" spans="1:18" ht="12.75">
      <c r="A95" s="249">
        <v>5205</v>
      </c>
      <c r="B95" s="48"/>
      <c r="C95" s="247">
        <f>C96</f>
        <v>0</v>
      </c>
      <c r="D95" s="248">
        <f aca="true" t="shared" si="33" ref="D95:R95">D96</f>
        <v>0</v>
      </c>
      <c r="E95" s="248">
        <f t="shared" si="33"/>
        <v>0</v>
      </c>
      <c r="F95" s="248">
        <f t="shared" si="33"/>
        <v>0</v>
      </c>
      <c r="G95" s="248">
        <f t="shared" si="33"/>
        <v>0</v>
      </c>
      <c r="H95" s="248">
        <f t="shared" si="33"/>
        <v>0</v>
      </c>
      <c r="I95" s="248">
        <f t="shared" si="33"/>
        <v>0</v>
      </c>
      <c r="J95" s="248">
        <f t="shared" si="33"/>
        <v>0</v>
      </c>
      <c r="K95" s="248">
        <f t="shared" si="33"/>
        <v>0</v>
      </c>
      <c r="L95" s="248">
        <f t="shared" si="33"/>
        <v>0</v>
      </c>
      <c r="M95" s="248">
        <f t="shared" si="33"/>
        <v>0</v>
      </c>
      <c r="N95" s="248">
        <f t="shared" si="33"/>
        <v>0</v>
      </c>
      <c r="O95" s="248">
        <f t="shared" si="33"/>
        <v>0</v>
      </c>
      <c r="P95" s="248">
        <f t="shared" si="33"/>
        <v>0</v>
      </c>
      <c r="Q95" s="248">
        <f t="shared" si="33"/>
        <v>0</v>
      </c>
      <c r="R95" s="248">
        <f t="shared" si="33"/>
        <v>0</v>
      </c>
    </row>
    <row r="96" spans="1:18" ht="12.75">
      <c r="A96" s="250"/>
      <c r="B96" s="251"/>
      <c r="C96" s="257"/>
      <c r="D96" s="253">
        <f>SUM(I96+N96)</f>
        <v>0</v>
      </c>
      <c r="E96" s="253">
        <f>SUM(J96+O96)</f>
        <v>0</v>
      </c>
      <c r="F96" s="253">
        <f>SUM(K96+P96)</f>
        <v>0</v>
      </c>
      <c r="G96" s="253">
        <f>SUM(L96+Q96)</f>
        <v>0</v>
      </c>
      <c r="H96" s="253">
        <f>SUM(M96+R96)</f>
        <v>0</v>
      </c>
      <c r="I96" s="253">
        <f>SUM(J96:M96)</f>
        <v>0</v>
      </c>
      <c r="J96" s="255"/>
      <c r="K96" s="258"/>
      <c r="L96" s="255"/>
      <c r="M96" s="258"/>
      <c r="N96" s="253">
        <f>SUM(O96:R96)</f>
        <v>0</v>
      </c>
      <c r="O96" s="255"/>
      <c r="P96" s="256"/>
      <c r="Q96" s="255"/>
      <c r="R96" s="255"/>
    </row>
    <row r="97" spans="1:18" ht="12.75">
      <c r="A97" s="249">
        <v>5206</v>
      </c>
      <c r="B97" s="48"/>
      <c r="C97" s="243">
        <f>C98</f>
        <v>520087</v>
      </c>
      <c r="D97" s="253">
        <f aca="true" t="shared" si="34" ref="D97:R97">D98</f>
        <v>520087</v>
      </c>
      <c r="E97" s="253">
        <f t="shared" si="34"/>
        <v>0</v>
      </c>
      <c r="F97" s="253">
        <f t="shared" si="34"/>
        <v>780</v>
      </c>
      <c r="G97" s="253">
        <f t="shared" si="34"/>
        <v>519307</v>
      </c>
      <c r="H97" s="253">
        <f t="shared" si="34"/>
        <v>0</v>
      </c>
      <c r="I97" s="253">
        <f t="shared" si="34"/>
        <v>0</v>
      </c>
      <c r="J97" s="253">
        <f t="shared" si="34"/>
        <v>0</v>
      </c>
      <c r="K97" s="253">
        <f t="shared" si="34"/>
        <v>0</v>
      </c>
      <c r="L97" s="253">
        <f t="shared" si="34"/>
        <v>0</v>
      </c>
      <c r="M97" s="253">
        <f t="shared" si="34"/>
        <v>0</v>
      </c>
      <c r="N97" s="253">
        <f t="shared" si="34"/>
        <v>520087</v>
      </c>
      <c r="O97" s="253">
        <f t="shared" si="34"/>
        <v>0</v>
      </c>
      <c r="P97" s="253">
        <f t="shared" si="34"/>
        <v>780</v>
      </c>
      <c r="Q97" s="253">
        <f t="shared" si="34"/>
        <v>519307</v>
      </c>
      <c r="R97" s="253">
        <f t="shared" si="34"/>
        <v>0</v>
      </c>
    </row>
    <row r="98" spans="1:18" ht="12.75">
      <c r="A98" s="260" t="s">
        <v>666</v>
      </c>
      <c r="B98" s="261">
        <v>288</v>
      </c>
      <c r="C98" s="257">
        <v>520087</v>
      </c>
      <c r="D98" s="253">
        <f>SUM(I98+N98)</f>
        <v>520087</v>
      </c>
      <c r="E98" s="253">
        <f>SUM(J98+O98)</f>
        <v>0</v>
      </c>
      <c r="F98" s="253">
        <f>SUM(K98+P98)</f>
        <v>780</v>
      </c>
      <c r="G98" s="253">
        <f>SUM(L98+Q98)</f>
        <v>519307</v>
      </c>
      <c r="H98" s="253">
        <f>SUM(M98+R98)</f>
        <v>0</v>
      </c>
      <c r="I98" s="253">
        <f>SUM(J98:M98)</f>
        <v>0</v>
      </c>
      <c r="J98" s="255"/>
      <c r="K98" s="255"/>
      <c r="L98" s="255"/>
      <c r="M98" s="255"/>
      <c r="N98" s="253">
        <f>SUM(O98:R98)</f>
        <v>520087</v>
      </c>
      <c r="O98" s="255"/>
      <c r="P98" s="256">
        <v>780</v>
      </c>
      <c r="Q98" s="263">
        <v>519307</v>
      </c>
      <c r="R98" s="255"/>
    </row>
    <row r="99" spans="1:18" ht="12.75">
      <c r="A99" s="245" t="s">
        <v>667</v>
      </c>
      <c r="B99" s="246"/>
      <c r="C99" s="247">
        <f aca="true" t="shared" si="35" ref="C99:R99">C113+C105+C110+C108+C100</f>
        <v>116244</v>
      </c>
      <c r="D99" s="248">
        <f t="shared" si="35"/>
        <v>76316</v>
      </c>
      <c r="E99" s="248">
        <f t="shared" si="35"/>
        <v>0</v>
      </c>
      <c r="F99" s="248">
        <f t="shared" si="35"/>
        <v>64868</v>
      </c>
      <c r="G99" s="248">
        <f t="shared" si="35"/>
        <v>11448</v>
      </c>
      <c r="H99" s="248">
        <f t="shared" si="35"/>
        <v>0</v>
      </c>
      <c r="I99" s="248">
        <f t="shared" si="35"/>
        <v>27271</v>
      </c>
      <c r="J99" s="248">
        <f t="shared" si="35"/>
        <v>0</v>
      </c>
      <c r="K99" s="248">
        <f t="shared" si="35"/>
        <v>27271</v>
      </c>
      <c r="L99" s="248">
        <f t="shared" si="35"/>
        <v>0</v>
      </c>
      <c r="M99" s="248">
        <f t="shared" si="35"/>
        <v>0</v>
      </c>
      <c r="N99" s="248">
        <f t="shared" si="35"/>
        <v>49045</v>
      </c>
      <c r="O99" s="248">
        <f t="shared" si="35"/>
        <v>0</v>
      </c>
      <c r="P99" s="248">
        <f t="shared" si="35"/>
        <v>37597</v>
      </c>
      <c r="Q99" s="248">
        <f t="shared" si="35"/>
        <v>11448</v>
      </c>
      <c r="R99" s="248">
        <f t="shared" si="35"/>
        <v>0</v>
      </c>
    </row>
    <row r="100" spans="1:18" ht="12.75">
      <c r="A100" s="249">
        <v>5201</v>
      </c>
      <c r="B100" s="246"/>
      <c r="C100" s="247">
        <f>C101+C103+C104+C102</f>
        <v>15632</v>
      </c>
      <c r="D100" s="248">
        <f aca="true" t="shared" si="36" ref="D100:R100">D101+D103+D104+D102</f>
        <v>16070</v>
      </c>
      <c r="E100" s="248">
        <f t="shared" si="36"/>
        <v>0</v>
      </c>
      <c r="F100" s="248">
        <f t="shared" si="36"/>
        <v>12283</v>
      </c>
      <c r="G100" s="248">
        <f t="shared" si="36"/>
        <v>3787</v>
      </c>
      <c r="H100" s="248">
        <f t="shared" si="36"/>
        <v>0</v>
      </c>
      <c r="I100" s="248">
        <f t="shared" si="36"/>
        <v>11443</v>
      </c>
      <c r="J100" s="248">
        <f t="shared" si="36"/>
        <v>0</v>
      </c>
      <c r="K100" s="248">
        <f t="shared" si="36"/>
        <v>11443</v>
      </c>
      <c r="L100" s="248">
        <f t="shared" si="36"/>
        <v>0</v>
      </c>
      <c r="M100" s="248">
        <f t="shared" si="36"/>
        <v>0</v>
      </c>
      <c r="N100" s="248">
        <f t="shared" si="36"/>
        <v>4627</v>
      </c>
      <c r="O100" s="248">
        <f t="shared" si="36"/>
        <v>0</v>
      </c>
      <c r="P100" s="248">
        <f t="shared" si="36"/>
        <v>840</v>
      </c>
      <c r="Q100" s="248">
        <f t="shared" si="36"/>
        <v>3787</v>
      </c>
      <c r="R100" s="248">
        <f t="shared" si="36"/>
        <v>0</v>
      </c>
    </row>
    <row r="101" spans="1:18" ht="25.5">
      <c r="A101" s="250" t="s">
        <v>668</v>
      </c>
      <c r="B101" s="251">
        <v>322</v>
      </c>
      <c r="C101" s="252">
        <v>8326</v>
      </c>
      <c r="D101" s="253">
        <f aca="true" t="shared" si="37" ref="D101:H103">SUM(I101+N101)</f>
        <v>7963</v>
      </c>
      <c r="E101" s="253">
        <f t="shared" si="37"/>
        <v>0</v>
      </c>
      <c r="F101" s="253">
        <f t="shared" si="37"/>
        <v>7963</v>
      </c>
      <c r="G101" s="253">
        <f t="shared" si="37"/>
        <v>0</v>
      </c>
      <c r="H101" s="253">
        <f t="shared" si="37"/>
        <v>0</v>
      </c>
      <c r="I101" s="253">
        <f>SUM(J101:M101)</f>
        <v>7963</v>
      </c>
      <c r="J101" s="254"/>
      <c r="K101" s="254">
        <v>7963</v>
      </c>
      <c r="L101" s="254"/>
      <c r="M101" s="254"/>
      <c r="N101" s="253">
        <f>SUM(O101:R101)</f>
        <v>0</v>
      </c>
      <c r="O101" s="254"/>
      <c r="P101" s="254"/>
      <c r="Q101" s="254"/>
      <c r="R101" s="254"/>
    </row>
    <row r="102" spans="1:18" ht="25.5">
      <c r="A102" s="250" t="s">
        <v>669</v>
      </c>
      <c r="B102" s="251">
        <v>322</v>
      </c>
      <c r="C102" s="252"/>
      <c r="D102" s="253">
        <f>SUM(I102+N102)</f>
        <v>840</v>
      </c>
      <c r="E102" s="253">
        <f>SUM(J102+O102)</f>
        <v>0</v>
      </c>
      <c r="F102" s="253">
        <f>SUM(K102+P102)</f>
        <v>840</v>
      </c>
      <c r="G102" s="253">
        <f>SUM(L102+Q102)</f>
        <v>0</v>
      </c>
      <c r="H102" s="253">
        <f>SUM(M102+R102)</f>
        <v>0</v>
      </c>
      <c r="I102" s="253">
        <f>SUM(J102:M102)</f>
        <v>0</v>
      </c>
      <c r="J102" s="254"/>
      <c r="K102" s="254"/>
      <c r="L102" s="254"/>
      <c r="M102" s="254"/>
      <c r="N102" s="253">
        <f>SUM(O102:R102)</f>
        <v>840</v>
      </c>
      <c r="O102" s="254"/>
      <c r="P102" s="254">
        <v>840</v>
      </c>
      <c r="Q102" s="254"/>
      <c r="R102" s="254"/>
    </row>
    <row r="103" spans="1:18" ht="25.5">
      <c r="A103" s="250" t="s">
        <v>670</v>
      </c>
      <c r="B103" s="251">
        <v>322</v>
      </c>
      <c r="C103" s="252">
        <v>3519</v>
      </c>
      <c r="D103" s="253">
        <f t="shared" si="37"/>
        <v>3480</v>
      </c>
      <c r="E103" s="253">
        <f t="shared" si="37"/>
        <v>0</v>
      </c>
      <c r="F103" s="253">
        <f t="shared" si="37"/>
        <v>3480</v>
      </c>
      <c r="G103" s="253">
        <f t="shared" si="37"/>
        <v>0</v>
      </c>
      <c r="H103" s="253">
        <f t="shared" si="37"/>
        <v>0</v>
      </c>
      <c r="I103" s="253">
        <f>SUM(J103:M103)</f>
        <v>3480</v>
      </c>
      <c r="J103" s="254"/>
      <c r="K103" s="254">
        <v>3480</v>
      </c>
      <c r="L103" s="254"/>
      <c r="M103" s="254"/>
      <c r="N103" s="253">
        <f>SUM(O103:R103)</f>
        <v>0</v>
      </c>
      <c r="O103" s="254"/>
      <c r="P103" s="254"/>
      <c r="Q103" s="254"/>
      <c r="R103" s="254"/>
    </row>
    <row r="104" spans="1:18" ht="25.5">
      <c r="A104" s="260" t="s">
        <v>671</v>
      </c>
      <c r="B104" s="261">
        <v>388</v>
      </c>
      <c r="C104" s="252">
        <v>3787</v>
      </c>
      <c r="D104" s="253">
        <f>SUM(I104+N104)</f>
        <v>3787</v>
      </c>
      <c r="E104" s="253">
        <f>SUM(J104+O104)</f>
        <v>0</v>
      </c>
      <c r="F104" s="253">
        <f>SUM(K104+P104)</f>
        <v>0</v>
      </c>
      <c r="G104" s="253">
        <f>SUM(L104+Q104)</f>
        <v>3787</v>
      </c>
      <c r="H104" s="253">
        <f>SUM(M104+R104)</f>
        <v>0</v>
      </c>
      <c r="I104" s="253">
        <f>SUM(J104:M104)</f>
        <v>0</v>
      </c>
      <c r="J104" s="254"/>
      <c r="K104" s="254"/>
      <c r="L104" s="254"/>
      <c r="M104" s="254"/>
      <c r="N104" s="253">
        <f>SUM(O104:R104)</f>
        <v>3787</v>
      </c>
      <c r="O104" s="254"/>
      <c r="P104" s="254"/>
      <c r="Q104" s="279">
        <v>3787</v>
      </c>
      <c r="R104" s="254"/>
    </row>
    <row r="105" spans="1:18" ht="12.75">
      <c r="A105" s="249">
        <v>5203</v>
      </c>
      <c r="B105" s="246"/>
      <c r="C105" s="247">
        <f>C106+C107</f>
        <v>47607</v>
      </c>
      <c r="D105" s="248">
        <f aca="true" t="shared" si="38" ref="D105:R105">D106+D107</f>
        <v>27607</v>
      </c>
      <c r="E105" s="248">
        <f t="shared" si="38"/>
        <v>0</v>
      </c>
      <c r="F105" s="248">
        <f t="shared" si="38"/>
        <v>27607</v>
      </c>
      <c r="G105" s="248">
        <f t="shared" si="38"/>
        <v>0</v>
      </c>
      <c r="H105" s="248">
        <f t="shared" si="38"/>
        <v>0</v>
      </c>
      <c r="I105" s="248">
        <f t="shared" si="38"/>
        <v>0</v>
      </c>
      <c r="J105" s="248">
        <f t="shared" si="38"/>
        <v>0</v>
      </c>
      <c r="K105" s="248">
        <f t="shared" si="38"/>
        <v>0</v>
      </c>
      <c r="L105" s="248">
        <f t="shared" si="38"/>
        <v>0</v>
      </c>
      <c r="M105" s="248">
        <f t="shared" si="38"/>
        <v>0</v>
      </c>
      <c r="N105" s="248">
        <f t="shared" si="38"/>
        <v>27607</v>
      </c>
      <c r="O105" s="248">
        <f t="shared" si="38"/>
        <v>0</v>
      </c>
      <c r="P105" s="248">
        <f t="shared" si="38"/>
        <v>27607</v>
      </c>
      <c r="Q105" s="248">
        <f t="shared" si="38"/>
        <v>0</v>
      </c>
      <c r="R105" s="248">
        <f t="shared" si="38"/>
        <v>0</v>
      </c>
    </row>
    <row r="106" spans="1:18" ht="12.75">
      <c r="A106" s="250" t="s">
        <v>672</v>
      </c>
      <c r="B106" s="251">
        <v>337</v>
      </c>
      <c r="C106" s="252">
        <v>20000</v>
      </c>
      <c r="D106" s="253">
        <f aca="true" t="shared" si="39" ref="D106:H107">SUM(I106+N106)</f>
        <v>0</v>
      </c>
      <c r="E106" s="253">
        <f t="shared" si="39"/>
        <v>0</v>
      </c>
      <c r="F106" s="253">
        <f t="shared" si="39"/>
        <v>0</v>
      </c>
      <c r="G106" s="253">
        <f t="shared" si="39"/>
        <v>0</v>
      </c>
      <c r="H106" s="253">
        <f t="shared" si="39"/>
        <v>0</v>
      </c>
      <c r="I106" s="253">
        <f>SUM(J106:M106)</f>
        <v>0</v>
      </c>
      <c r="J106" s="254"/>
      <c r="K106" s="254"/>
      <c r="L106" s="254"/>
      <c r="M106" s="254"/>
      <c r="N106" s="253">
        <f>SUM(O106:R106)</f>
        <v>0</v>
      </c>
      <c r="O106" s="254"/>
      <c r="P106" s="254"/>
      <c r="Q106" s="254"/>
      <c r="R106" s="254"/>
    </row>
    <row r="107" spans="1:18" ht="25.5">
      <c r="A107" s="250" t="s">
        <v>673</v>
      </c>
      <c r="B107" s="251">
        <v>311</v>
      </c>
      <c r="C107" s="252">
        <v>27607</v>
      </c>
      <c r="D107" s="253">
        <f t="shared" si="39"/>
        <v>27607</v>
      </c>
      <c r="E107" s="253">
        <f t="shared" si="39"/>
        <v>0</v>
      </c>
      <c r="F107" s="253">
        <f t="shared" si="39"/>
        <v>27607</v>
      </c>
      <c r="G107" s="253">
        <f t="shared" si="39"/>
        <v>0</v>
      </c>
      <c r="H107" s="253">
        <f t="shared" si="39"/>
        <v>0</v>
      </c>
      <c r="I107" s="253">
        <f>SUM(J107:M107)</f>
        <v>0</v>
      </c>
      <c r="J107" s="254"/>
      <c r="K107" s="254"/>
      <c r="L107" s="254"/>
      <c r="M107" s="254"/>
      <c r="N107" s="253">
        <f>SUM(O107:R107)</f>
        <v>27607</v>
      </c>
      <c r="O107" s="254"/>
      <c r="P107" s="254">
        <v>27607</v>
      </c>
      <c r="Q107" s="254"/>
      <c r="R107" s="254"/>
    </row>
    <row r="108" spans="1:18" ht="12.75">
      <c r="A108" s="249">
        <v>5204</v>
      </c>
      <c r="B108" s="48"/>
      <c r="C108" s="247">
        <f>C109</f>
        <v>16194</v>
      </c>
      <c r="D108" s="248">
        <f aca="true" t="shared" si="40" ref="D108:R108">D109</f>
        <v>15828</v>
      </c>
      <c r="E108" s="248">
        <f t="shared" si="40"/>
        <v>0</v>
      </c>
      <c r="F108" s="248">
        <f t="shared" si="40"/>
        <v>15828</v>
      </c>
      <c r="G108" s="248">
        <f t="shared" si="40"/>
        <v>0</v>
      </c>
      <c r="H108" s="248">
        <f t="shared" si="40"/>
        <v>0</v>
      </c>
      <c r="I108" s="248">
        <f t="shared" si="40"/>
        <v>15828</v>
      </c>
      <c r="J108" s="248">
        <f t="shared" si="40"/>
        <v>0</v>
      </c>
      <c r="K108" s="248">
        <f t="shared" si="40"/>
        <v>15828</v>
      </c>
      <c r="L108" s="248">
        <f t="shared" si="40"/>
        <v>0</v>
      </c>
      <c r="M108" s="248">
        <f t="shared" si="40"/>
        <v>0</v>
      </c>
      <c r="N108" s="248">
        <f t="shared" si="40"/>
        <v>0</v>
      </c>
      <c r="O108" s="248">
        <f t="shared" si="40"/>
        <v>0</v>
      </c>
      <c r="P108" s="248">
        <f t="shared" si="40"/>
        <v>0</v>
      </c>
      <c r="Q108" s="248">
        <f t="shared" si="40"/>
        <v>0</v>
      </c>
      <c r="R108" s="248">
        <f t="shared" si="40"/>
        <v>0</v>
      </c>
    </row>
    <row r="109" spans="1:18" ht="12.75">
      <c r="A109" s="250" t="s">
        <v>674</v>
      </c>
      <c r="B109" s="251">
        <v>321</v>
      </c>
      <c r="C109" s="252">
        <v>16194</v>
      </c>
      <c r="D109" s="253">
        <f>SUM(I109+N109)</f>
        <v>15828</v>
      </c>
      <c r="E109" s="253">
        <f>SUM(J109+O109)</f>
        <v>0</v>
      </c>
      <c r="F109" s="253">
        <f>SUM(K109+P109)</f>
        <v>15828</v>
      </c>
      <c r="G109" s="253">
        <f>SUM(L109+Q109)</f>
        <v>0</v>
      </c>
      <c r="H109" s="253">
        <f>SUM(M109+R109)</f>
        <v>0</v>
      </c>
      <c r="I109" s="253">
        <f>SUM(J109:M109)</f>
        <v>15828</v>
      </c>
      <c r="J109" s="254"/>
      <c r="K109" s="254">
        <v>15828</v>
      </c>
      <c r="L109" s="254"/>
      <c r="M109" s="254"/>
      <c r="N109" s="253">
        <f>SUM(O109:R109)</f>
        <v>0</v>
      </c>
      <c r="O109" s="254"/>
      <c r="P109" s="254"/>
      <c r="Q109" s="254"/>
      <c r="R109" s="254"/>
    </row>
    <row r="110" spans="1:18" ht="12.75">
      <c r="A110" s="249">
        <v>5205</v>
      </c>
      <c r="B110" s="48"/>
      <c r="C110" s="247">
        <f>C111+C112</f>
        <v>16811</v>
      </c>
      <c r="D110" s="248">
        <f aca="true" t="shared" si="41" ref="D110:R110">D111+D112</f>
        <v>16811</v>
      </c>
      <c r="E110" s="248">
        <f t="shared" si="41"/>
        <v>0</v>
      </c>
      <c r="F110" s="248">
        <f t="shared" si="41"/>
        <v>9150</v>
      </c>
      <c r="G110" s="248">
        <f t="shared" si="41"/>
        <v>7661</v>
      </c>
      <c r="H110" s="248">
        <f t="shared" si="41"/>
        <v>0</v>
      </c>
      <c r="I110" s="248">
        <f t="shared" si="41"/>
        <v>0</v>
      </c>
      <c r="J110" s="248">
        <f t="shared" si="41"/>
        <v>0</v>
      </c>
      <c r="K110" s="248">
        <f t="shared" si="41"/>
        <v>0</v>
      </c>
      <c r="L110" s="248">
        <f t="shared" si="41"/>
        <v>0</v>
      </c>
      <c r="M110" s="248">
        <f t="shared" si="41"/>
        <v>0</v>
      </c>
      <c r="N110" s="248">
        <f t="shared" si="41"/>
        <v>16811</v>
      </c>
      <c r="O110" s="248">
        <f t="shared" si="41"/>
        <v>0</v>
      </c>
      <c r="P110" s="248">
        <f t="shared" si="41"/>
        <v>9150</v>
      </c>
      <c r="Q110" s="248">
        <f t="shared" si="41"/>
        <v>7661</v>
      </c>
      <c r="R110" s="248">
        <f t="shared" si="41"/>
        <v>0</v>
      </c>
    </row>
    <row r="111" spans="1:19" ht="12.75">
      <c r="A111" s="250" t="s">
        <v>675</v>
      </c>
      <c r="B111" s="251">
        <v>311</v>
      </c>
      <c r="C111" s="252">
        <v>9150</v>
      </c>
      <c r="D111" s="253">
        <f aca="true" t="shared" si="42" ref="D111:H112">SUM(I111+N111)</f>
        <v>9150</v>
      </c>
      <c r="E111" s="253">
        <f t="shared" si="42"/>
        <v>0</v>
      </c>
      <c r="F111" s="253">
        <f t="shared" si="42"/>
        <v>9150</v>
      </c>
      <c r="G111" s="253">
        <f t="shared" si="42"/>
        <v>0</v>
      </c>
      <c r="H111" s="253">
        <f t="shared" si="42"/>
        <v>0</v>
      </c>
      <c r="I111" s="253">
        <f>SUM(J111:M111)</f>
        <v>0</v>
      </c>
      <c r="J111" s="254"/>
      <c r="K111" s="254"/>
      <c r="L111" s="254"/>
      <c r="M111" s="254"/>
      <c r="N111" s="253">
        <f>SUM(O111:R111)</f>
        <v>9150</v>
      </c>
      <c r="O111" s="254"/>
      <c r="P111" s="254">
        <v>9150</v>
      </c>
      <c r="Q111" s="254"/>
      <c r="R111" s="254"/>
      <c r="S111" s="98"/>
    </row>
    <row r="112" spans="1:19" ht="25.5">
      <c r="A112" s="260" t="s">
        <v>676</v>
      </c>
      <c r="B112" s="261">
        <v>388</v>
      </c>
      <c r="C112" s="252">
        <v>7661</v>
      </c>
      <c r="D112" s="253">
        <f t="shared" si="42"/>
        <v>7661</v>
      </c>
      <c r="E112" s="253">
        <f t="shared" si="42"/>
        <v>0</v>
      </c>
      <c r="F112" s="253">
        <f t="shared" si="42"/>
        <v>0</v>
      </c>
      <c r="G112" s="253">
        <f t="shared" si="42"/>
        <v>7661</v>
      </c>
      <c r="H112" s="253">
        <f t="shared" si="42"/>
        <v>0</v>
      </c>
      <c r="I112" s="253">
        <f>SUM(J112:M112)</f>
        <v>0</v>
      </c>
      <c r="J112" s="254"/>
      <c r="K112" s="254"/>
      <c r="L112" s="254"/>
      <c r="M112" s="254"/>
      <c r="N112" s="253">
        <f>SUM(O112:R112)</f>
        <v>7661</v>
      </c>
      <c r="O112" s="254"/>
      <c r="P112" s="254"/>
      <c r="Q112" s="279">
        <v>7661</v>
      </c>
      <c r="R112" s="254"/>
      <c r="S112" s="98"/>
    </row>
    <row r="113" spans="1:18" ht="12.75">
      <c r="A113" s="249">
        <v>5219</v>
      </c>
      <c r="B113" s="48"/>
      <c r="C113" s="247">
        <f>C114</f>
        <v>20000</v>
      </c>
      <c r="D113" s="248">
        <f aca="true" t="shared" si="43" ref="D113:R113">D114</f>
        <v>0</v>
      </c>
      <c r="E113" s="248">
        <f t="shared" si="43"/>
        <v>0</v>
      </c>
      <c r="F113" s="248">
        <f t="shared" si="43"/>
        <v>0</v>
      </c>
      <c r="G113" s="248">
        <f t="shared" si="43"/>
        <v>0</v>
      </c>
      <c r="H113" s="248">
        <f t="shared" si="43"/>
        <v>0</v>
      </c>
      <c r="I113" s="248">
        <f t="shared" si="43"/>
        <v>0</v>
      </c>
      <c r="J113" s="248">
        <f t="shared" si="43"/>
        <v>0</v>
      </c>
      <c r="K113" s="248">
        <f t="shared" si="43"/>
        <v>0</v>
      </c>
      <c r="L113" s="248">
        <f t="shared" si="43"/>
        <v>0</v>
      </c>
      <c r="M113" s="248">
        <f t="shared" si="43"/>
        <v>0</v>
      </c>
      <c r="N113" s="248">
        <f t="shared" si="43"/>
        <v>0</v>
      </c>
      <c r="O113" s="248">
        <f t="shared" si="43"/>
        <v>0</v>
      </c>
      <c r="P113" s="248">
        <f t="shared" si="43"/>
        <v>0</v>
      </c>
      <c r="Q113" s="248">
        <f t="shared" si="43"/>
        <v>0</v>
      </c>
      <c r="R113" s="248">
        <f t="shared" si="43"/>
        <v>0</v>
      </c>
    </row>
    <row r="114" spans="1:18" ht="12.75">
      <c r="A114" s="250" t="s">
        <v>677</v>
      </c>
      <c r="B114" s="251">
        <v>311</v>
      </c>
      <c r="C114" s="257">
        <v>20000</v>
      </c>
      <c r="D114" s="253">
        <f>SUM(I114+N114)</f>
        <v>0</v>
      </c>
      <c r="E114" s="253">
        <f>SUM(J114+O114)</f>
        <v>0</v>
      </c>
      <c r="F114" s="253">
        <f>SUM(K114+P114)</f>
        <v>0</v>
      </c>
      <c r="G114" s="253">
        <f>SUM(L114+Q114)</f>
        <v>0</v>
      </c>
      <c r="H114" s="253">
        <f>SUM(M114+R114)</f>
        <v>0</v>
      </c>
      <c r="I114" s="253">
        <f>SUM(J114:M114)</f>
        <v>0</v>
      </c>
      <c r="J114" s="256"/>
      <c r="K114" s="256"/>
      <c r="L114" s="256"/>
      <c r="M114" s="256"/>
      <c r="N114" s="253">
        <f>SUM(O114:R114)</f>
        <v>0</v>
      </c>
      <c r="O114" s="256"/>
      <c r="P114" s="256"/>
      <c r="Q114" s="257">
        <v>0</v>
      </c>
      <c r="R114" s="256"/>
    </row>
    <row r="115" spans="1:18" ht="12.75">
      <c r="A115" s="245" t="s">
        <v>678</v>
      </c>
      <c r="B115" s="48"/>
      <c r="C115" s="243">
        <f>C116</f>
        <v>59604</v>
      </c>
      <c r="D115" s="253">
        <f aca="true" t="shared" si="44" ref="D115:R116">D116</f>
        <v>47683</v>
      </c>
      <c r="E115" s="253">
        <f t="shared" si="44"/>
        <v>0</v>
      </c>
      <c r="F115" s="253">
        <f t="shared" si="44"/>
        <v>47683</v>
      </c>
      <c r="G115" s="253">
        <f t="shared" si="44"/>
        <v>0</v>
      </c>
      <c r="H115" s="253">
        <f t="shared" si="44"/>
        <v>0</v>
      </c>
      <c r="I115" s="253">
        <f t="shared" si="44"/>
        <v>0</v>
      </c>
      <c r="J115" s="253">
        <f t="shared" si="44"/>
        <v>0</v>
      </c>
      <c r="K115" s="253">
        <f t="shared" si="44"/>
        <v>0</v>
      </c>
      <c r="L115" s="253">
        <f t="shared" si="44"/>
        <v>0</v>
      </c>
      <c r="M115" s="253">
        <f t="shared" si="44"/>
        <v>0</v>
      </c>
      <c r="N115" s="253">
        <f t="shared" si="44"/>
        <v>47683</v>
      </c>
      <c r="O115" s="253">
        <f t="shared" si="44"/>
        <v>0</v>
      </c>
      <c r="P115" s="253">
        <f t="shared" si="44"/>
        <v>47683</v>
      </c>
      <c r="Q115" s="253">
        <f t="shared" si="44"/>
        <v>0</v>
      </c>
      <c r="R115" s="253">
        <f t="shared" si="44"/>
        <v>0</v>
      </c>
    </row>
    <row r="116" spans="1:18" ht="12.75">
      <c r="A116" s="249">
        <v>5203</v>
      </c>
      <c r="B116" s="48"/>
      <c r="C116" s="243">
        <f>C117</f>
        <v>59604</v>
      </c>
      <c r="D116" s="253">
        <f>D117</f>
        <v>47683</v>
      </c>
      <c r="E116" s="253">
        <f t="shared" si="44"/>
        <v>0</v>
      </c>
      <c r="F116" s="253">
        <f t="shared" si="44"/>
        <v>47683</v>
      </c>
      <c r="G116" s="253">
        <f t="shared" si="44"/>
        <v>0</v>
      </c>
      <c r="H116" s="253">
        <f t="shared" si="44"/>
        <v>0</v>
      </c>
      <c r="I116" s="253">
        <f t="shared" si="44"/>
        <v>0</v>
      </c>
      <c r="J116" s="253">
        <f t="shared" si="44"/>
        <v>0</v>
      </c>
      <c r="K116" s="253">
        <f t="shared" si="44"/>
        <v>0</v>
      </c>
      <c r="L116" s="253">
        <f t="shared" si="44"/>
        <v>0</v>
      </c>
      <c r="M116" s="253">
        <f t="shared" si="44"/>
        <v>0</v>
      </c>
      <c r="N116" s="253">
        <f t="shared" si="44"/>
        <v>47683</v>
      </c>
      <c r="O116" s="253">
        <f t="shared" si="44"/>
        <v>0</v>
      </c>
      <c r="P116" s="253">
        <f t="shared" si="44"/>
        <v>47683</v>
      </c>
      <c r="Q116" s="253">
        <f t="shared" si="44"/>
        <v>0</v>
      </c>
      <c r="R116" s="253">
        <f t="shared" si="44"/>
        <v>0</v>
      </c>
    </row>
    <row r="117" spans="1:18" ht="12.75">
      <c r="A117" s="250" t="s">
        <v>679</v>
      </c>
      <c r="B117" s="251">
        <v>468</v>
      </c>
      <c r="C117" s="257">
        <v>59604</v>
      </c>
      <c r="D117" s="253">
        <f>SUM(I117+N117)</f>
        <v>47683</v>
      </c>
      <c r="E117" s="253">
        <f>SUM(J117+O117)</f>
        <v>0</v>
      </c>
      <c r="F117" s="253">
        <f>SUM(K117+P117)</f>
        <v>47683</v>
      </c>
      <c r="G117" s="253">
        <f>SUM(L117+Q117)</f>
        <v>0</v>
      </c>
      <c r="H117" s="253">
        <f>SUM(M117+R117)</f>
        <v>0</v>
      </c>
      <c r="I117" s="253">
        <f>SUM(J117:M117)</f>
        <v>0</v>
      </c>
      <c r="J117" s="256"/>
      <c r="K117" s="256"/>
      <c r="L117" s="256"/>
      <c r="M117" s="256"/>
      <c r="N117" s="253">
        <f>SUM(O117:R117)</f>
        <v>47683</v>
      </c>
      <c r="O117" s="256"/>
      <c r="P117" s="256">
        <v>47683</v>
      </c>
      <c r="Q117" s="257"/>
      <c r="R117" s="256"/>
    </row>
    <row r="118" spans="1:18" ht="25.5">
      <c r="A118" s="245" t="s">
        <v>680</v>
      </c>
      <c r="B118" s="246"/>
      <c r="C118" s="247">
        <f aca="true" t="shared" si="45" ref="C118:R118">C119+C121+C126+C124</f>
        <v>10000</v>
      </c>
      <c r="D118" s="248">
        <f t="shared" si="45"/>
        <v>0</v>
      </c>
      <c r="E118" s="248">
        <f t="shared" si="45"/>
        <v>0</v>
      </c>
      <c r="F118" s="248">
        <f t="shared" si="45"/>
        <v>0</v>
      </c>
      <c r="G118" s="248">
        <f t="shared" si="45"/>
        <v>0</v>
      </c>
      <c r="H118" s="248">
        <f t="shared" si="45"/>
        <v>0</v>
      </c>
      <c r="I118" s="248">
        <f t="shared" si="45"/>
        <v>0</v>
      </c>
      <c r="J118" s="248">
        <f t="shared" si="45"/>
        <v>0</v>
      </c>
      <c r="K118" s="248">
        <f t="shared" si="45"/>
        <v>0</v>
      </c>
      <c r="L118" s="248">
        <f t="shared" si="45"/>
        <v>0</v>
      </c>
      <c r="M118" s="248">
        <f t="shared" si="45"/>
        <v>0</v>
      </c>
      <c r="N118" s="248">
        <f t="shared" si="45"/>
        <v>0</v>
      </c>
      <c r="O118" s="248">
        <f t="shared" si="45"/>
        <v>0</v>
      </c>
      <c r="P118" s="248">
        <f t="shared" si="45"/>
        <v>0</v>
      </c>
      <c r="Q118" s="248">
        <f t="shared" si="45"/>
        <v>0</v>
      </c>
      <c r="R118" s="248">
        <f t="shared" si="45"/>
        <v>0</v>
      </c>
    </row>
    <row r="119" spans="1:18" ht="12.75">
      <c r="A119" s="249">
        <v>5201</v>
      </c>
      <c r="B119" s="48"/>
      <c r="C119" s="247">
        <f>C120</f>
        <v>0</v>
      </c>
      <c r="D119" s="253">
        <f aca="true" t="shared" si="46" ref="D119:R119">SUM(D120:D120)</f>
        <v>0</v>
      </c>
      <c r="E119" s="253">
        <f t="shared" si="46"/>
        <v>0</v>
      </c>
      <c r="F119" s="253">
        <f t="shared" si="46"/>
        <v>0</v>
      </c>
      <c r="G119" s="253">
        <f t="shared" si="46"/>
        <v>0</v>
      </c>
      <c r="H119" s="253">
        <f t="shared" si="46"/>
        <v>0</v>
      </c>
      <c r="I119" s="253">
        <f t="shared" si="46"/>
        <v>0</v>
      </c>
      <c r="J119" s="253">
        <f t="shared" si="46"/>
        <v>0</v>
      </c>
      <c r="K119" s="253">
        <f t="shared" si="46"/>
        <v>0</v>
      </c>
      <c r="L119" s="253">
        <f t="shared" si="46"/>
        <v>0</v>
      </c>
      <c r="M119" s="253">
        <f t="shared" si="46"/>
        <v>0</v>
      </c>
      <c r="N119" s="253">
        <f t="shared" si="46"/>
        <v>0</v>
      </c>
      <c r="O119" s="253">
        <f t="shared" si="46"/>
        <v>0</v>
      </c>
      <c r="P119" s="253">
        <f t="shared" si="46"/>
        <v>0</v>
      </c>
      <c r="Q119" s="253">
        <f t="shared" si="46"/>
        <v>0</v>
      </c>
      <c r="R119" s="253">
        <f t="shared" si="46"/>
        <v>0</v>
      </c>
    </row>
    <row r="120" spans="1:18" ht="12.75">
      <c r="A120" s="280"/>
      <c r="B120" s="234"/>
      <c r="C120" s="257"/>
      <c r="D120" s="253">
        <f>SUM(I120+N120)</f>
        <v>0</v>
      </c>
      <c r="E120" s="253">
        <f>SUM(J120+O120)</f>
        <v>0</v>
      </c>
      <c r="F120" s="253">
        <f>SUM(K120+P120)</f>
        <v>0</v>
      </c>
      <c r="G120" s="253">
        <f>SUM(L120+Q120)</f>
        <v>0</v>
      </c>
      <c r="H120" s="253">
        <f>SUM(M120+R120)</f>
        <v>0</v>
      </c>
      <c r="I120" s="253">
        <f>SUM(J120:M120)</f>
        <v>0</v>
      </c>
      <c r="J120" s="255"/>
      <c r="K120" s="255"/>
      <c r="L120" s="255"/>
      <c r="M120" s="255"/>
      <c r="N120" s="253">
        <f>SUM(O120:R120)</f>
        <v>0</v>
      </c>
      <c r="O120" s="255"/>
      <c r="P120" s="255">
        <v>0</v>
      </c>
      <c r="Q120" s="255"/>
      <c r="R120" s="255"/>
    </row>
    <row r="121" spans="1:18" ht="12.75">
      <c r="A121" s="249">
        <v>5203</v>
      </c>
      <c r="B121" s="48"/>
      <c r="C121" s="247">
        <f>C122+C123</f>
        <v>10000</v>
      </c>
      <c r="D121" s="248">
        <f>D122+D123</f>
        <v>0</v>
      </c>
      <c r="E121" s="248">
        <f aca="true" t="shared" si="47" ref="E121:R121">E122+E123</f>
        <v>0</v>
      </c>
      <c r="F121" s="248">
        <f t="shared" si="47"/>
        <v>0</v>
      </c>
      <c r="G121" s="248">
        <f t="shared" si="47"/>
        <v>0</v>
      </c>
      <c r="H121" s="248">
        <f t="shared" si="47"/>
        <v>0</v>
      </c>
      <c r="I121" s="248">
        <f t="shared" si="47"/>
        <v>0</v>
      </c>
      <c r="J121" s="248">
        <f t="shared" si="47"/>
        <v>0</v>
      </c>
      <c r="K121" s="248">
        <f t="shared" si="47"/>
        <v>0</v>
      </c>
      <c r="L121" s="248">
        <f t="shared" si="47"/>
        <v>0</v>
      </c>
      <c r="M121" s="248">
        <f t="shared" si="47"/>
        <v>0</v>
      </c>
      <c r="N121" s="248">
        <f t="shared" si="47"/>
        <v>0</v>
      </c>
      <c r="O121" s="248">
        <f t="shared" si="47"/>
        <v>0</v>
      </c>
      <c r="P121" s="248">
        <f t="shared" si="47"/>
        <v>0</v>
      </c>
      <c r="Q121" s="248">
        <f t="shared" si="47"/>
        <v>0</v>
      </c>
      <c r="R121" s="248">
        <f t="shared" si="47"/>
        <v>0</v>
      </c>
    </row>
    <row r="122" spans="1:18" ht="12.75" customHeight="1">
      <c r="A122" s="250" t="s">
        <v>681</v>
      </c>
      <c r="B122" s="251">
        <v>524</v>
      </c>
      <c r="C122" s="257">
        <v>10000</v>
      </c>
      <c r="D122" s="253">
        <f aca="true" t="shared" si="48" ref="D122:H123">SUM(I122+N122)</f>
        <v>0</v>
      </c>
      <c r="E122" s="253">
        <f t="shared" si="48"/>
        <v>0</v>
      </c>
      <c r="F122" s="253">
        <f t="shared" si="48"/>
        <v>0</v>
      </c>
      <c r="G122" s="253">
        <f t="shared" si="48"/>
        <v>0</v>
      </c>
      <c r="H122" s="253">
        <f t="shared" si="48"/>
        <v>0</v>
      </c>
      <c r="I122" s="253">
        <f>SUM(J122:M122)</f>
        <v>0</v>
      </c>
      <c r="J122" s="255"/>
      <c r="K122" s="255"/>
      <c r="L122" s="255"/>
      <c r="M122" s="255"/>
      <c r="N122" s="253">
        <f>SUM(O122:R122)</f>
        <v>0</v>
      </c>
      <c r="O122" s="255"/>
      <c r="P122" s="255">
        <v>0</v>
      </c>
      <c r="Q122" s="255"/>
      <c r="R122" s="255"/>
    </row>
    <row r="123" spans="1:18" ht="12.75" customHeight="1">
      <c r="A123" s="250"/>
      <c r="B123" s="251"/>
      <c r="C123" s="257"/>
      <c r="D123" s="253">
        <f t="shared" si="48"/>
        <v>0</v>
      </c>
      <c r="E123" s="253">
        <f t="shared" si="48"/>
        <v>0</v>
      </c>
      <c r="F123" s="253">
        <f t="shared" si="48"/>
        <v>0</v>
      </c>
      <c r="G123" s="253">
        <f t="shared" si="48"/>
        <v>0</v>
      </c>
      <c r="H123" s="253">
        <f t="shared" si="48"/>
        <v>0</v>
      </c>
      <c r="I123" s="253">
        <f>SUM(J123:M123)</f>
        <v>0</v>
      </c>
      <c r="J123" s="255"/>
      <c r="K123" s="255"/>
      <c r="L123" s="255"/>
      <c r="M123" s="255"/>
      <c r="N123" s="253">
        <f>SUM(O123:R123)</f>
        <v>0</v>
      </c>
      <c r="O123" s="255"/>
      <c r="P123" s="255"/>
      <c r="Q123" s="255"/>
      <c r="R123" s="255"/>
    </row>
    <row r="124" spans="1:18" ht="12.75">
      <c r="A124" s="249">
        <v>5204</v>
      </c>
      <c r="B124" s="48"/>
      <c r="C124" s="247">
        <f>C125</f>
        <v>0</v>
      </c>
      <c r="D124" s="253">
        <f aca="true" t="shared" si="49" ref="D124:R124">SUM(D125:D125)</f>
        <v>0</v>
      </c>
      <c r="E124" s="253">
        <f t="shared" si="49"/>
        <v>0</v>
      </c>
      <c r="F124" s="253">
        <f t="shared" si="49"/>
        <v>0</v>
      </c>
      <c r="G124" s="253">
        <f t="shared" si="49"/>
        <v>0</v>
      </c>
      <c r="H124" s="253">
        <f t="shared" si="49"/>
        <v>0</v>
      </c>
      <c r="I124" s="253">
        <f t="shared" si="49"/>
        <v>0</v>
      </c>
      <c r="J124" s="253">
        <f t="shared" si="49"/>
        <v>0</v>
      </c>
      <c r="K124" s="253">
        <f t="shared" si="49"/>
        <v>0</v>
      </c>
      <c r="L124" s="253">
        <f t="shared" si="49"/>
        <v>0</v>
      </c>
      <c r="M124" s="253">
        <f t="shared" si="49"/>
        <v>0</v>
      </c>
      <c r="N124" s="253">
        <f t="shared" si="49"/>
        <v>0</v>
      </c>
      <c r="O124" s="253">
        <f t="shared" si="49"/>
        <v>0</v>
      </c>
      <c r="P124" s="253">
        <f t="shared" si="49"/>
        <v>0</v>
      </c>
      <c r="Q124" s="253">
        <f t="shared" si="49"/>
        <v>0</v>
      </c>
      <c r="R124" s="253">
        <f t="shared" si="49"/>
        <v>0</v>
      </c>
    </row>
    <row r="125" spans="1:18" ht="12.75">
      <c r="A125" s="280"/>
      <c r="B125" s="251"/>
      <c r="C125" s="242"/>
      <c r="D125" s="253">
        <f>SUM(I125+N125)</f>
        <v>0</v>
      </c>
      <c r="E125" s="253">
        <f>SUM(J125+O125)</f>
        <v>0</v>
      </c>
      <c r="F125" s="253">
        <f>SUM(K125+P125)</f>
        <v>0</v>
      </c>
      <c r="G125" s="253">
        <f>SUM(L125+Q125)</f>
        <v>0</v>
      </c>
      <c r="H125" s="253">
        <f>SUM(M125+R125)</f>
        <v>0</v>
      </c>
      <c r="I125" s="253">
        <f>SUM(J125:M125)</f>
        <v>0</v>
      </c>
      <c r="J125" s="255"/>
      <c r="K125" s="255"/>
      <c r="L125" s="255"/>
      <c r="M125" s="255"/>
      <c r="N125" s="253">
        <f>SUM(O125:R125)</f>
        <v>0</v>
      </c>
      <c r="O125" s="255"/>
      <c r="P125" s="255"/>
      <c r="Q125" s="255"/>
      <c r="R125" s="255"/>
    </row>
    <row r="126" spans="1:18" ht="12.75">
      <c r="A126" s="249">
        <v>5205</v>
      </c>
      <c r="B126" s="48"/>
      <c r="C126" s="247">
        <f>C127</f>
        <v>0</v>
      </c>
      <c r="D126" s="248">
        <f aca="true" t="shared" si="50" ref="D126:R126">D127</f>
        <v>0</v>
      </c>
      <c r="E126" s="248">
        <f t="shared" si="50"/>
        <v>0</v>
      </c>
      <c r="F126" s="248">
        <f t="shared" si="50"/>
        <v>0</v>
      </c>
      <c r="G126" s="248">
        <f t="shared" si="50"/>
        <v>0</v>
      </c>
      <c r="H126" s="248">
        <f t="shared" si="50"/>
        <v>0</v>
      </c>
      <c r="I126" s="248">
        <f t="shared" si="50"/>
        <v>0</v>
      </c>
      <c r="J126" s="248">
        <f t="shared" si="50"/>
        <v>0</v>
      </c>
      <c r="K126" s="248">
        <f t="shared" si="50"/>
        <v>0</v>
      </c>
      <c r="L126" s="248">
        <f t="shared" si="50"/>
        <v>0</v>
      </c>
      <c r="M126" s="248">
        <f t="shared" si="50"/>
        <v>0</v>
      </c>
      <c r="N126" s="248">
        <f t="shared" si="50"/>
        <v>0</v>
      </c>
      <c r="O126" s="248">
        <f t="shared" si="50"/>
        <v>0</v>
      </c>
      <c r="P126" s="248">
        <f t="shared" si="50"/>
        <v>0</v>
      </c>
      <c r="Q126" s="248">
        <f t="shared" si="50"/>
        <v>0</v>
      </c>
      <c r="R126" s="248">
        <f t="shared" si="50"/>
        <v>0</v>
      </c>
    </row>
    <row r="127" spans="1:18" ht="12.75">
      <c r="A127" s="250"/>
      <c r="B127" s="281"/>
      <c r="C127" s="257"/>
      <c r="D127" s="253">
        <f>SUM(I127+N127)</f>
        <v>0</v>
      </c>
      <c r="E127" s="253">
        <f>SUM(J127+O127)</f>
        <v>0</v>
      </c>
      <c r="F127" s="253">
        <f>SUM(K127+P127)</f>
        <v>0</v>
      </c>
      <c r="G127" s="253">
        <f>SUM(L127+Q127)</f>
        <v>0</v>
      </c>
      <c r="H127" s="253">
        <f>SUM(M127+R127)</f>
        <v>0</v>
      </c>
      <c r="I127" s="253">
        <f>SUM(J127:M127)</f>
        <v>0</v>
      </c>
      <c r="J127" s="255"/>
      <c r="K127" s="255"/>
      <c r="L127" s="255"/>
      <c r="M127" s="255"/>
      <c r="N127" s="253">
        <f>SUM(O127:R127)</f>
        <v>0</v>
      </c>
      <c r="O127" s="255"/>
      <c r="P127" s="256"/>
      <c r="Q127" s="255"/>
      <c r="R127" s="255"/>
    </row>
    <row r="128" spans="1:18" ht="25.5">
      <c r="A128" s="245" t="s">
        <v>613</v>
      </c>
      <c r="B128" s="246"/>
      <c r="C128" s="247">
        <f aca="true" t="shared" si="51" ref="C128:R128">C132+C134+C129</f>
        <v>48200</v>
      </c>
      <c r="D128" s="248">
        <f t="shared" si="51"/>
        <v>46214</v>
      </c>
      <c r="E128" s="248">
        <f t="shared" si="51"/>
        <v>0</v>
      </c>
      <c r="F128" s="248">
        <f t="shared" si="51"/>
        <v>46214</v>
      </c>
      <c r="G128" s="248">
        <f t="shared" si="51"/>
        <v>0</v>
      </c>
      <c r="H128" s="248">
        <f t="shared" si="51"/>
        <v>0</v>
      </c>
      <c r="I128" s="248">
        <f t="shared" si="51"/>
        <v>0</v>
      </c>
      <c r="J128" s="248">
        <f t="shared" si="51"/>
        <v>0</v>
      </c>
      <c r="K128" s="248">
        <f t="shared" si="51"/>
        <v>0</v>
      </c>
      <c r="L128" s="248">
        <f t="shared" si="51"/>
        <v>0</v>
      </c>
      <c r="M128" s="248">
        <f t="shared" si="51"/>
        <v>0</v>
      </c>
      <c r="N128" s="248">
        <f t="shared" si="51"/>
        <v>46214</v>
      </c>
      <c r="O128" s="248">
        <f t="shared" si="51"/>
        <v>0</v>
      </c>
      <c r="P128" s="248">
        <f t="shared" si="51"/>
        <v>46214</v>
      </c>
      <c r="Q128" s="248">
        <f t="shared" si="51"/>
        <v>0</v>
      </c>
      <c r="R128" s="248">
        <f t="shared" si="51"/>
        <v>0</v>
      </c>
    </row>
    <row r="129" spans="1:18" ht="12.75">
      <c r="A129" s="249">
        <v>5203</v>
      </c>
      <c r="B129" s="246"/>
      <c r="C129" s="247">
        <f>C130+C131</f>
        <v>2760</v>
      </c>
      <c r="D129" s="248">
        <f aca="true" t="shared" si="52" ref="D129:R129">D130+D131</f>
        <v>2760</v>
      </c>
      <c r="E129" s="248">
        <f t="shared" si="52"/>
        <v>0</v>
      </c>
      <c r="F129" s="248">
        <f t="shared" si="52"/>
        <v>2760</v>
      </c>
      <c r="G129" s="248">
        <f t="shared" si="52"/>
        <v>0</v>
      </c>
      <c r="H129" s="248">
        <f t="shared" si="52"/>
        <v>0</v>
      </c>
      <c r="I129" s="248">
        <f t="shared" si="52"/>
        <v>0</v>
      </c>
      <c r="J129" s="248">
        <f t="shared" si="52"/>
        <v>0</v>
      </c>
      <c r="K129" s="248">
        <f t="shared" si="52"/>
        <v>0</v>
      </c>
      <c r="L129" s="248">
        <f t="shared" si="52"/>
        <v>0</v>
      </c>
      <c r="M129" s="248">
        <f t="shared" si="52"/>
        <v>0</v>
      </c>
      <c r="N129" s="248">
        <f t="shared" si="52"/>
        <v>2760</v>
      </c>
      <c r="O129" s="248">
        <f t="shared" si="52"/>
        <v>0</v>
      </c>
      <c r="P129" s="248">
        <f t="shared" si="52"/>
        <v>2760</v>
      </c>
      <c r="Q129" s="248">
        <f t="shared" si="52"/>
        <v>0</v>
      </c>
      <c r="R129" s="248">
        <f t="shared" si="52"/>
        <v>0</v>
      </c>
    </row>
    <row r="130" spans="1:18" ht="12.75">
      <c r="A130" s="250" t="s">
        <v>682</v>
      </c>
      <c r="B130" s="251">
        <v>622</v>
      </c>
      <c r="C130" s="252">
        <v>1368</v>
      </c>
      <c r="D130" s="253">
        <f aca="true" t="shared" si="53" ref="D130:H131">SUM(I130+N130)</f>
        <v>1368</v>
      </c>
      <c r="E130" s="253">
        <f t="shared" si="53"/>
        <v>0</v>
      </c>
      <c r="F130" s="253">
        <f t="shared" si="53"/>
        <v>1368</v>
      </c>
      <c r="G130" s="253">
        <f t="shared" si="53"/>
        <v>0</v>
      </c>
      <c r="H130" s="253">
        <f t="shared" si="53"/>
        <v>0</v>
      </c>
      <c r="I130" s="253">
        <f>SUM(J130:M130)</f>
        <v>0</v>
      </c>
      <c r="J130" s="254"/>
      <c r="K130" s="254"/>
      <c r="L130" s="254"/>
      <c r="M130" s="254"/>
      <c r="N130" s="253">
        <f>SUM(O130:R130)</f>
        <v>1368</v>
      </c>
      <c r="O130" s="254"/>
      <c r="P130" s="254">
        <v>1368</v>
      </c>
      <c r="Q130" s="254"/>
      <c r="R130" s="254"/>
    </row>
    <row r="131" spans="1:18" ht="12.75">
      <c r="A131" s="250" t="s">
        <v>683</v>
      </c>
      <c r="B131" s="251">
        <v>622</v>
      </c>
      <c r="C131" s="252">
        <v>1392</v>
      </c>
      <c r="D131" s="253">
        <f t="shared" si="53"/>
        <v>1392</v>
      </c>
      <c r="E131" s="253">
        <f t="shared" si="53"/>
        <v>0</v>
      </c>
      <c r="F131" s="253">
        <f t="shared" si="53"/>
        <v>1392</v>
      </c>
      <c r="G131" s="253">
        <f t="shared" si="53"/>
        <v>0</v>
      </c>
      <c r="H131" s="253">
        <f t="shared" si="53"/>
        <v>0</v>
      </c>
      <c r="I131" s="253">
        <f>SUM(J131:M131)</f>
        <v>0</v>
      </c>
      <c r="J131" s="254"/>
      <c r="K131" s="254"/>
      <c r="L131" s="254"/>
      <c r="M131" s="254"/>
      <c r="N131" s="253">
        <f>SUM(O131:R131)</f>
        <v>1392</v>
      </c>
      <c r="O131" s="254"/>
      <c r="P131" s="254">
        <v>1392</v>
      </c>
      <c r="Q131" s="254"/>
      <c r="R131" s="254"/>
    </row>
    <row r="132" spans="1:18" ht="12.75">
      <c r="A132" s="249">
        <v>5205</v>
      </c>
      <c r="B132" s="48"/>
      <c r="C132" s="247">
        <f>C133</f>
        <v>0</v>
      </c>
      <c r="D132" s="248">
        <f aca="true" t="shared" si="54" ref="D132:R132">D133</f>
        <v>0</v>
      </c>
      <c r="E132" s="248">
        <f t="shared" si="54"/>
        <v>0</v>
      </c>
      <c r="F132" s="248">
        <f t="shared" si="54"/>
        <v>0</v>
      </c>
      <c r="G132" s="248">
        <f t="shared" si="54"/>
        <v>0</v>
      </c>
      <c r="H132" s="248">
        <f t="shared" si="54"/>
        <v>0</v>
      </c>
      <c r="I132" s="248">
        <f t="shared" si="54"/>
        <v>0</v>
      </c>
      <c r="J132" s="248">
        <f t="shared" si="54"/>
        <v>0</v>
      </c>
      <c r="K132" s="248">
        <f t="shared" si="54"/>
        <v>0</v>
      </c>
      <c r="L132" s="248">
        <f t="shared" si="54"/>
        <v>0</v>
      </c>
      <c r="M132" s="248">
        <f t="shared" si="54"/>
        <v>0</v>
      </c>
      <c r="N132" s="248">
        <f t="shared" si="54"/>
        <v>0</v>
      </c>
      <c r="O132" s="248">
        <f t="shared" si="54"/>
        <v>0</v>
      </c>
      <c r="P132" s="248">
        <f t="shared" si="54"/>
        <v>0</v>
      </c>
      <c r="Q132" s="248">
        <f t="shared" si="54"/>
        <v>0</v>
      </c>
      <c r="R132" s="248">
        <f t="shared" si="54"/>
        <v>0</v>
      </c>
    </row>
    <row r="133" spans="1:18" ht="12.75">
      <c r="A133" s="250"/>
      <c r="B133" s="251"/>
      <c r="C133" s="252"/>
      <c r="D133" s="253">
        <f>SUM(I133+N133)</f>
        <v>0</v>
      </c>
      <c r="E133" s="253">
        <f>SUM(J133+O133)</f>
        <v>0</v>
      </c>
      <c r="F133" s="253">
        <f>SUM(K133+P133)</f>
        <v>0</v>
      </c>
      <c r="G133" s="253">
        <f>SUM(L133+Q133)</f>
        <v>0</v>
      </c>
      <c r="H133" s="253">
        <f>SUM(M133+R133)</f>
        <v>0</v>
      </c>
      <c r="I133" s="253">
        <f>SUM(J133:M133)</f>
        <v>0</v>
      </c>
      <c r="J133" s="254"/>
      <c r="K133" s="254"/>
      <c r="L133" s="254"/>
      <c r="M133" s="254"/>
      <c r="N133" s="253">
        <f>SUM(O133:R133)</f>
        <v>0</v>
      </c>
      <c r="O133" s="254"/>
      <c r="P133" s="254"/>
      <c r="Q133" s="254"/>
      <c r="R133" s="254"/>
    </row>
    <row r="134" spans="1:18" ht="12.75">
      <c r="A134" s="249">
        <v>5206</v>
      </c>
      <c r="B134" s="48"/>
      <c r="C134" s="247">
        <f>C135+C136+C137+C138+C139+C140</f>
        <v>45440</v>
      </c>
      <c r="D134" s="248">
        <f aca="true" t="shared" si="55" ref="D134:R134">D135+D136+D137+D138+D139+D140</f>
        <v>43454</v>
      </c>
      <c r="E134" s="248">
        <f t="shared" si="55"/>
        <v>0</v>
      </c>
      <c r="F134" s="248">
        <f t="shared" si="55"/>
        <v>43454</v>
      </c>
      <c r="G134" s="248">
        <f t="shared" si="55"/>
        <v>0</v>
      </c>
      <c r="H134" s="248">
        <f t="shared" si="55"/>
        <v>0</v>
      </c>
      <c r="I134" s="248">
        <f t="shared" si="55"/>
        <v>0</v>
      </c>
      <c r="J134" s="248">
        <f t="shared" si="55"/>
        <v>0</v>
      </c>
      <c r="K134" s="248">
        <f t="shared" si="55"/>
        <v>0</v>
      </c>
      <c r="L134" s="248">
        <f t="shared" si="55"/>
        <v>0</v>
      </c>
      <c r="M134" s="248">
        <f t="shared" si="55"/>
        <v>0</v>
      </c>
      <c r="N134" s="248">
        <f t="shared" si="55"/>
        <v>43454</v>
      </c>
      <c r="O134" s="248">
        <f t="shared" si="55"/>
        <v>0</v>
      </c>
      <c r="P134" s="248">
        <f t="shared" si="55"/>
        <v>43454</v>
      </c>
      <c r="Q134" s="248">
        <f t="shared" si="55"/>
        <v>0</v>
      </c>
      <c r="R134" s="248">
        <f t="shared" si="55"/>
        <v>0</v>
      </c>
    </row>
    <row r="135" spans="1:18" ht="12.75">
      <c r="A135" s="250" t="s">
        <v>684</v>
      </c>
      <c r="B135" s="251">
        <v>603</v>
      </c>
      <c r="C135" s="252">
        <v>18000</v>
      </c>
      <c r="D135" s="253">
        <f aca="true" t="shared" si="56" ref="D135:H140">SUM(I135+N135)</f>
        <v>17719</v>
      </c>
      <c r="E135" s="253">
        <f t="shared" si="56"/>
        <v>0</v>
      </c>
      <c r="F135" s="253">
        <f t="shared" si="56"/>
        <v>17719</v>
      </c>
      <c r="G135" s="253">
        <f t="shared" si="56"/>
        <v>0</v>
      </c>
      <c r="H135" s="253">
        <f t="shared" si="56"/>
        <v>0</v>
      </c>
      <c r="I135" s="253">
        <f aca="true" t="shared" si="57" ref="I135:I140">SUM(J135:M135)</f>
        <v>0</v>
      </c>
      <c r="J135" s="254"/>
      <c r="K135" s="254"/>
      <c r="L135" s="254"/>
      <c r="M135" s="254"/>
      <c r="N135" s="253">
        <f aca="true" t="shared" si="58" ref="N135:N140">SUM(O135:R135)</f>
        <v>17719</v>
      </c>
      <c r="O135" s="254"/>
      <c r="P135" s="275">
        <v>17719</v>
      </c>
      <c r="Q135" s="254"/>
      <c r="R135" s="254"/>
    </row>
    <row r="136" spans="1:18" ht="12.75">
      <c r="A136" s="250" t="s">
        <v>685</v>
      </c>
      <c r="B136" s="251">
        <v>603</v>
      </c>
      <c r="C136" s="252">
        <v>5300</v>
      </c>
      <c r="D136" s="253">
        <f t="shared" si="56"/>
        <v>5297</v>
      </c>
      <c r="E136" s="253">
        <f t="shared" si="56"/>
        <v>0</v>
      </c>
      <c r="F136" s="253">
        <f t="shared" si="56"/>
        <v>5297</v>
      </c>
      <c r="G136" s="253">
        <f t="shared" si="56"/>
        <v>0</v>
      </c>
      <c r="H136" s="253">
        <f t="shared" si="56"/>
        <v>0</v>
      </c>
      <c r="I136" s="253">
        <f t="shared" si="57"/>
        <v>0</v>
      </c>
      <c r="J136" s="254"/>
      <c r="K136" s="254"/>
      <c r="L136" s="254"/>
      <c r="M136" s="254"/>
      <c r="N136" s="253">
        <f t="shared" si="58"/>
        <v>5297</v>
      </c>
      <c r="O136" s="254"/>
      <c r="P136" s="275">
        <v>5297</v>
      </c>
      <c r="Q136" s="254"/>
      <c r="R136" s="254"/>
    </row>
    <row r="137" spans="1:18" ht="12.75">
      <c r="A137" s="250" t="s">
        <v>686</v>
      </c>
      <c r="B137" s="251">
        <v>604</v>
      </c>
      <c r="C137" s="252">
        <v>9300</v>
      </c>
      <c r="D137" s="253">
        <f t="shared" si="56"/>
        <v>9254</v>
      </c>
      <c r="E137" s="253">
        <f t="shared" si="56"/>
        <v>0</v>
      </c>
      <c r="F137" s="253">
        <f t="shared" si="56"/>
        <v>9254</v>
      </c>
      <c r="G137" s="253">
        <f t="shared" si="56"/>
        <v>0</v>
      </c>
      <c r="H137" s="253">
        <f t="shared" si="56"/>
        <v>0</v>
      </c>
      <c r="I137" s="253">
        <f t="shared" si="57"/>
        <v>0</v>
      </c>
      <c r="J137" s="254"/>
      <c r="K137" s="254"/>
      <c r="L137" s="254"/>
      <c r="M137" s="254"/>
      <c r="N137" s="253">
        <f t="shared" si="58"/>
        <v>9254</v>
      </c>
      <c r="O137" s="254"/>
      <c r="P137" s="275">
        <v>9254</v>
      </c>
      <c r="Q137" s="254"/>
      <c r="R137" s="254"/>
    </row>
    <row r="138" spans="1:18" ht="12.75">
      <c r="A138" s="250" t="s">
        <v>687</v>
      </c>
      <c r="B138" s="251">
        <v>603</v>
      </c>
      <c r="C138" s="252">
        <v>1344</v>
      </c>
      <c r="D138" s="253">
        <f t="shared" si="56"/>
        <v>1344</v>
      </c>
      <c r="E138" s="253">
        <f t="shared" si="56"/>
        <v>0</v>
      </c>
      <c r="F138" s="253">
        <f t="shared" si="56"/>
        <v>1344</v>
      </c>
      <c r="G138" s="253">
        <f t="shared" si="56"/>
        <v>0</v>
      </c>
      <c r="H138" s="253">
        <f t="shared" si="56"/>
        <v>0</v>
      </c>
      <c r="I138" s="253">
        <f t="shared" si="57"/>
        <v>0</v>
      </c>
      <c r="J138" s="254"/>
      <c r="K138" s="254"/>
      <c r="L138" s="254"/>
      <c r="M138" s="254"/>
      <c r="N138" s="253">
        <f t="shared" si="58"/>
        <v>1344</v>
      </c>
      <c r="O138" s="254"/>
      <c r="P138" s="275">
        <v>1344</v>
      </c>
      <c r="Q138" s="254"/>
      <c r="R138" s="254"/>
    </row>
    <row r="139" spans="1:18" ht="25.5">
      <c r="A139" s="250" t="s">
        <v>688</v>
      </c>
      <c r="B139" s="251">
        <v>619</v>
      </c>
      <c r="C139" s="252">
        <v>1656</v>
      </c>
      <c r="D139" s="253">
        <f t="shared" si="56"/>
        <v>0</v>
      </c>
      <c r="E139" s="253">
        <f t="shared" si="56"/>
        <v>0</v>
      </c>
      <c r="F139" s="253">
        <f t="shared" si="56"/>
        <v>0</v>
      </c>
      <c r="G139" s="253">
        <f t="shared" si="56"/>
        <v>0</v>
      </c>
      <c r="H139" s="253">
        <f t="shared" si="56"/>
        <v>0</v>
      </c>
      <c r="I139" s="253">
        <f t="shared" si="57"/>
        <v>0</v>
      </c>
      <c r="J139" s="254"/>
      <c r="K139" s="254"/>
      <c r="L139" s="254"/>
      <c r="M139" s="254"/>
      <c r="N139" s="253">
        <f t="shared" si="58"/>
        <v>0</v>
      </c>
      <c r="O139" s="254"/>
      <c r="P139" s="282"/>
      <c r="Q139" s="254"/>
      <c r="R139" s="254"/>
    </row>
    <row r="140" spans="1:18" ht="12.75">
      <c r="A140" s="250" t="s">
        <v>689</v>
      </c>
      <c r="B140" s="251">
        <v>629</v>
      </c>
      <c r="C140" s="257">
        <v>9840</v>
      </c>
      <c r="D140" s="253">
        <f t="shared" si="56"/>
        <v>9840</v>
      </c>
      <c r="E140" s="253">
        <f t="shared" si="56"/>
        <v>0</v>
      </c>
      <c r="F140" s="253">
        <f t="shared" si="56"/>
        <v>9840</v>
      </c>
      <c r="G140" s="253">
        <f t="shared" si="56"/>
        <v>0</v>
      </c>
      <c r="H140" s="253">
        <f t="shared" si="56"/>
        <v>0</v>
      </c>
      <c r="I140" s="253">
        <f t="shared" si="57"/>
        <v>0</v>
      </c>
      <c r="J140" s="254"/>
      <c r="K140" s="254"/>
      <c r="L140" s="254"/>
      <c r="M140" s="254"/>
      <c r="N140" s="253">
        <f t="shared" si="58"/>
        <v>9840</v>
      </c>
      <c r="O140" s="254"/>
      <c r="P140" s="275">
        <v>9840</v>
      </c>
      <c r="Q140" s="254"/>
      <c r="R140" s="254"/>
    </row>
    <row r="141" spans="1:18" ht="25.5">
      <c r="A141" s="245" t="s">
        <v>650</v>
      </c>
      <c r="B141" s="246"/>
      <c r="C141" s="247">
        <f>C145+C142</f>
        <v>52843</v>
      </c>
      <c r="D141" s="248">
        <f aca="true" t="shared" si="59" ref="D141:R141">D145+D142</f>
        <v>52679</v>
      </c>
      <c r="E141" s="248">
        <f t="shared" si="59"/>
        <v>0</v>
      </c>
      <c r="F141" s="248">
        <f t="shared" si="59"/>
        <v>52679</v>
      </c>
      <c r="G141" s="248">
        <f t="shared" si="59"/>
        <v>0</v>
      </c>
      <c r="H141" s="248">
        <f t="shared" si="59"/>
        <v>0</v>
      </c>
      <c r="I141" s="248">
        <f t="shared" si="59"/>
        <v>0</v>
      </c>
      <c r="J141" s="248">
        <f t="shared" si="59"/>
        <v>0</v>
      </c>
      <c r="K141" s="248">
        <f t="shared" si="59"/>
        <v>0</v>
      </c>
      <c r="L141" s="248">
        <f t="shared" si="59"/>
        <v>0</v>
      </c>
      <c r="M141" s="248">
        <f t="shared" si="59"/>
        <v>0</v>
      </c>
      <c r="N141" s="248">
        <f t="shared" si="59"/>
        <v>52679</v>
      </c>
      <c r="O141" s="248">
        <f t="shared" si="59"/>
        <v>0</v>
      </c>
      <c r="P141" s="248">
        <f t="shared" si="59"/>
        <v>52679</v>
      </c>
      <c r="Q141" s="248">
        <f t="shared" si="59"/>
        <v>0</v>
      </c>
      <c r="R141" s="248">
        <f t="shared" si="59"/>
        <v>0</v>
      </c>
    </row>
    <row r="142" spans="1:18" ht="12.75">
      <c r="A142" s="249">
        <v>5205</v>
      </c>
      <c r="B142" s="48"/>
      <c r="C142" s="247">
        <f>C143+C144</f>
        <v>0</v>
      </c>
      <c r="D142" s="248">
        <f aca="true" t="shared" si="60" ref="D142:R142">D143+D144</f>
        <v>0</v>
      </c>
      <c r="E142" s="248">
        <f t="shared" si="60"/>
        <v>0</v>
      </c>
      <c r="F142" s="248">
        <f t="shared" si="60"/>
        <v>0</v>
      </c>
      <c r="G142" s="248">
        <f t="shared" si="60"/>
        <v>0</v>
      </c>
      <c r="H142" s="248">
        <f t="shared" si="60"/>
        <v>0</v>
      </c>
      <c r="I142" s="248">
        <f t="shared" si="60"/>
        <v>0</v>
      </c>
      <c r="J142" s="248">
        <f t="shared" si="60"/>
        <v>0</v>
      </c>
      <c r="K142" s="248">
        <f t="shared" si="60"/>
        <v>0</v>
      </c>
      <c r="L142" s="248">
        <f t="shared" si="60"/>
        <v>0</v>
      </c>
      <c r="M142" s="248">
        <f t="shared" si="60"/>
        <v>0</v>
      </c>
      <c r="N142" s="248">
        <f t="shared" si="60"/>
        <v>0</v>
      </c>
      <c r="O142" s="248">
        <f t="shared" si="60"/>
        <v>0</v>
      </c>
      <c r="P142" s="248">
        <f t="shared" si="60"/>
        <v>0</v>
      </c>
      <c r="Q142" s="248">
        <f t="shared" si="60"/>
        <v>0</v>
      </c>
      <c r="R142" s="248">
        <f t="shared" si="60"/>
        <v>0</v>
      </c>
    </row>
    <row r="143" spans="1:18" ht="12.75">
      <c r="A143" s="283"/>
      <c r="B143" s="284"/>
      <c r="C143" s="285"/>
      <c r="D143" s="253">
        <f aca="true" t="shared" si="61" ref="D143:H144">SUM(I143+N143)</f>
        <v>0</v>
      </c>
      <c r="E143" s="253">
        <f t="shared" si="61"/>
        <v>0</v>
      </c>
      <c r="F143" s="253">
        <f t="shared" si="61"/>
        <v>0</v>
      </c>
      <c r="G143" s="253">
        <f t="shared" si="61"/>
        <v>0</v>
      </c>
      <c r="H143" s="253">
        <f t="shared" si="61"/>
        <v>0</v>
      </c>
      <c r="I143" s="253">
        <f>SUM(J143:M143)</f>
        <v>0</v>
      </c>
      <c r="J143" s="274"/>
      <c r="K143" s="274"/>
      <c r="L143" s="274"/>
      <c r="M143" s="274"/>
      <c r="N143" s="253">
        <f>SUM(O143:R143)</f>
        <v>0</v>
      </c>
      <c r="O143" s="274"/>
      <c r="P143" s="274">
        <v>0</v>
      </c>
      <c r="Q143" s="274"/>
      <c r="R143" s="274"/>
    </row>
    <row r="144" spans="1:18" ht="12.75">
      <c r="A144" s="283"/>
      <c r="B144" s="284"/>
      <c r="C144" s="285"/>
      <c r="D144" s="253">
        <f t="shared" si="61"/>
        <v>0</v>
      </c>
      <c r="E144" s="253">
        <f t="shared" si="61"/>
        <v>0</v>
      </c>
      <c r="F144" s="253">
        <f t="shared" si="61"/>
        <v>0</v>
      </c>
      <c r="G144" s="253">
        <f t="shared" si="61"/>
        <v>0</v>
      </c>
      <c r="H144" s="253">
        <f t="shared" si="61"/>
        <v>0</v>
      </c>
      <c r="I144" s="253">
        <f>SUM(J144:M144)</f>
        <v>0</v>
      </c>
      <c r="J144" s="274"/>
      <c r="K144" s="274"/>
      <c r="L144" s="274"/>
      <c r="M144" s="274"/>
      <c r="N144" s="253">
        <f>SUM(O144:R144)</f>
        <v>0</v>
      </c>
      <c r="O144" s="274"/>
      <c r="P144" s="274">
        <v>0</v>
      </c>
      <c r="Q144" s="274"/>
      <c r="R144" s="274"/>
    </row>
    <row r="145" spans="1:18" ht="12.75">
      <c r="A145" s="249">
        <v>5206</v>
      </c>
      <c r="B145" s="48"/>
      <c r="C145" s="247">
        <f>C146+C147+C149+C148</f>
        <v>52843</v>
      </c>
      <c r="D145" s="248">
        <f aca="true" t="shared" si="62" ref="D145:R145">D146+D147+D149+D148</f>
        <v>52679</v>
      </c>
      <c r="E145" s="248">
        <f t="shared" si="62"/>
        <v>0</v>
      </c>
      <c r="F145" s="248">
        <f t="shared" si="62"/>
        <v>52679</v>
      </c>
      <c r="G145" s="248">
        <f t="shared" si="62"/>
        <v>0</v>
      </c>
      <c r="H145" s="248">
        <f t="shared" si="62"/>
        <v>0</v>
      </c>
      <c r="I145" s="248">
        <f t="shared" si="62"/>
        <v>0</v>
      </c>
      <c r="J145" s="248">
        <f t="shared" si="62"/>
        <v>0</v>
      </c>
      <c r="K145" s="248">
        <f t="shared" si="62"/>
        <v>0</v>
      </c>
      <c r="L145" s="248">
        <f t="shared" si="62"/>
        <v>0</v>
      </c>
      <c r="M145" s="248">
        <f t="shared" si="62"/>
        <v>0</v>
      </c>
      <c r="N145" s="248">
        <f t="shared" si="62"/>
        <v>52679</v>
      </c>
      <c r="O145" s="248">
        <f t="shared" si="62"/>
        <v>0</v>
      </c>
      <c r="P145" s="248">
        <f t="shared" si="62"/>
        <v>52679</v>
      </c>
      <c r="Q145" s="248">
        <f t="shared" si="62"/>
        <v>0</v>
      </c>
      <c r="R145" s="248">
        <f t="shared" si="62"/>
        <v>0</v>
      </c>
    </row>
    <row r="146" spans="1:18" ht="12.75">
      <c r="A146" s="250" t="s">
        <v>690</v>
      </c>
      <c r="B146" s="251">
        <v>714</v>
      </c>
      <c r="C146" s="252">
        <v>2500</v>
      </c>
      <c r="D146" s="253">
        <f aca="true" t="shared" si="63" ref="D146:H149">SUM(I146+N146)</f>
        <v>2496</v>
      </c>
      <c r="E146" s="253">
        <f t="shared" si="63"/>
        <v>0</v>
      </c>
      <c r="F146" s="253">
        <f t="shared" si="63"/>
        <v>2496</v>
      </c>
      <c r="G146" s="253">
        <f t="shared" si="63"/>
        <v>0</v>
      </c>
      <c r="H146" s="253">
        <f t="shared" si="63"/>
        <v>0</v>
      </c>
      <c r="I146" s="253">
        <f>SUM(J146:M146)</f>
        <v>0</v>
      </c>
      <c r="J146" s="254"/>
      <c r="K146" s="254"/>
      <c r="L146" s="254"/>
      <c r="M146" s="254"/>
      <c r="N146" s="253">
        <f>SUM(O146:R146)</f>
        <v>2496</v>
      </c>
      <c r="O146" s="254"/>
      <c r="P146" s="254">
        <v>2496</v>
      </c>
      <c r="Q146" s="254"/>
      <c r="R146" s="254"/>
    </row>
    <row r="147" spans="1:18" ht="25.5">
      <c r="A147" s="250" t="s">
        <v>691</v>
      </c>
      <c r="B147" s="251">
        <v>714</v>
      </c>
      <c r="C147" s="252">
        <v>36873</v>
      </c>
      <c r="D147" s="253">
        <f t="shared" si="63"/>
        <v>36873</v>
      </c>
      <c r="E147" s="253">
        <f t="shared" si="63"/>
        <v>0</v>
      </c>
      <c r="F147" s="253">
        <f t="shared" si="63"/>
        <v>36873</v>
      </c>
      <c r="G147" s="253">
        <f t="shared" si="63"/>
        <v>0</v>
      </c>
      <c r="H147" s="253">
        <f t="shared" si="63"/>
        <v>0</v>
      </c>
      <c r="I147" s="253">
        <f>SUM(J147:M147)</f>
        <v>0</v>
      </c>
      <c r="J147" s="254"/>
      <c r="K147" s="254"/>
      <c r="L147" s="254"/>
      <c r="M147" s="254"/>
      <c r="N147" s="253">
        <f>SUM(O147:R147)</f>
        <v>36873</v>
      </c>
      <c r="O147" s="254"/>
      <c r="P147" s="254">
        <v>36873</v>
      </c>
      <c r="Q147" s="254"/>
      <c r="R147" s="254"/>
    </row>
    <row r="148" spans="1:18" ht="25.5">
      <c r="A148" s="250" t="s">
        <v>692</v>
      </c>
      <c r="B148" s="251">
        <v>714</v>
      </c>
      <c r="C148" s="252">
        <v>10000</v>
      </c>
      <c r="D148" s="253">
        <f>SUM(I148+N148)</f>
        <v>9840</v>
      </c>
      <c r="E148" s="253">
        <f>SUM(J148+O148)</f>
        <v>0</v>
      </c>
      <c r="F148" s="253">
        <f>SUM(K148+P148)</f>
        <v>9840</v>
      </c>
      <c r="G148" s="253">
        <f>SUM(L148+Q148)</f>
        <v>0</v>
      </c>
      <c r="H148" s="253">
        <f>SUM(M148+R148)</f>
        <v>0</v>
      </c>
      <c r="I148" s="253">
        <f>SUM(J148:M148)</f>
        <v>0</v>
      </c>
      <c r="J148" s="254"/>
      <c r="K148" s="254"/>
      <c r="L148" s="254"/>
      <c r="M148" s="254"/>
      <c r="N148" s="253">
        <f>SUM(O148:R148)</f>
        <v>9840</v>
      </c>
      <c r="O148" s="254"/>
      <c r="P148" s="254">
        <v>9840</v>
      </c>
      <c r="Q148" s="254"/>
      <c r="R148" s="254"/>
    </row>
    <row r="149" spans="1:18" ht="12.75">
      <c r="A149" s="250" t="s">
        <v>693</v>
      </c>
      <c r="B149" s="251">
        <v>745</v>
      </c>
      <c r="C149" s="257">
        <v>3470</v>
      </c>
      <c r="D149" s="253">
        <f t="shared" si="63"/>
        <v>3470</v>
      </c>
      <c r="E149" s="253">
        <f t="shared" si="63"/>
        <v>0</v>
      </c>
      <c r="F149" s="253">
        <f t="shared" si="63"/>
        <v>3470</v>
      </c>
      <c r="G149" s="253">
        <f t="shared" si="63"/>
        <v>0</v>
      </c>
      <c r="H149" s="253">
        <f t="shared" si="63"/>
        <v>0</v>
      </c>
      <c r="I149" s="253">
        <f>SUM(J149:M149)</f>
        <v>0</v>
      </c>
      <c r="J149" s="256"/>
      <c r="K149" s="256"/>
      <c r="L149" s="256"/>
      <c r="M149" s="256"/>
      <c r="N149" s="253">
        <f>SUM(O149:R149)</f>
        <v>3470</v>
      </c>
      <c r="O149" s="256"/>
      <c r="P149" s="256">
        <v>3470</v>
      </c>
      <c r="Q149" s="256"/>
      <c r="R149" s="256"/>
    </row>
    <row r="150" spans="1:18" ht="12.75">
      <c r="A150" s="236" t="s">
        <v>694</v>
      </c>
      <c r="B150" s="237"/>
      <c r="C150" s="238">
        <f aca="true" t="shared" si="64" ref="C150:R150">C151+C158</f>
        <v>48960</v>
      </c>
      <c r="D150" s="238">
        <f t="shared" si="64"/>
        <v>32160</v>
      </c>
      <c r="E150" s="238">
        <f t="shared" si="64"/>
        <v>0</v>
      </c>
      <c r="F150" s="238">
        <f t="shared" si="64"/>
        <v>32160</v>
      </c>
      <c r="G150" s="238">
        <f t="shared" si="64"/>
        <v>0</v>
      </c>
      <c r="H150" s="238">
        <f t="shared" si="64"/>
        <v>0</v>
      </c>
      <c r="I150" s="238">
        <f t="shared" si="64"/>
        <v>0</v>
      </c>
      <c r="J150" s="238">
        <f t="shared" si="64"/>
        <v>0</v>
      </c>
      <c r="K150" s="238">
        <f t="shared" si="64"/>
        <v>0</v>
      </c>
      <c r="L150" s="238">
        <f t="shared" si="64"/>
        <v>0</v>
      </c>
      <c r="M150" s="238">
        <f t="shared" si="64"/>
        <v>0</v>
      </c>
      <c r="N150" s="238">
        <f t="shared" si="64"/>
        <v>32160</v>
      </c>
      <c r="O150" s="238">
        <f t="shared" si="64"/>
        <v>0</v>
      </c>
      <c r="P150" s="238">
        <f t="shared" si="64"/>
        <v>32160</v>
      </c>
      <c r="Q150" s="238">
        <f t="shared" si="64"/>
        <v>0</v>
      </c>
      <c r="R150" s="238">
        <f t="shared" si="64"/>
        <v>0</v>
      </c>
    </row>
    <row r="151" spans="1:18" ht="12.75">
      <c r="A151" s="245" t="s">
        <v>605</v>
      </c>
      <c r="B151" s="48"/>
      <c r="C151" s="247">
        <f>C152+C155</f>
        <v>32160</v>
      </c>
      <c r="D151" s="253">
        <f aca="true" t="shared" si="65" ref="D151:R151">SUM(D152+D155)</f>
        <v>32160</v>
      </c>
      <c r="E151" s="253">
        <f t="shared" si="65"/>
        <v>0</v>
      </c>
      <c r="F151" s="253">
        <f t="shared" si="65"/>
        <v>32160</v>
      </c>
      <c r="G151" s="253">
        <f t="shared" si="65"/>
        <v>0</v>
      </c>
      <c r="H151" s="253">
        <f t="shared" si="65"/>
        <v>0</v>
      </c>
      <c r="I151" s="253">
        <f t="shared" si="65"/>
        <v>0</v>
      </c>
      <c r="J151" s="253">
        <f t="shared" si="65"/>
        <v>0</v>
      </c>
      <c r="K151" s="253">
        <f t="shared" si="65"/>
        <v>0</v>
      </c>
      <c r="L151" s="253">
        <f t="shared" si="65"/>
        <v>0</v>
      </c>
      <c r="M151" s="253">
        <f t="shared" si="65"/>
        <v>0</v>
      </c>
      <c r="N151" s="253">
        <f t="shared" si="65"/>
        <v>32160</v>
      </c>
      <c r="O151" s="253">
        <f t="shared" si="65"/>
        <v>0</v>
      </c>
      <c r="P151" s="253">
        <f t="shared" si="65"/>
        <v>32160</v>
      </c>
      <c r="Q151" s="253">
        <f t="shared" si="65"/>
        <v>0</v>
      </c>
      <c r="R151" s="253">
        <f t="shared" si="65"/>
        <v>0</v>
      </c>
    </row>
    <row r="152" spans="1:18" ht="12.75">
      <c r="A152" s="249">
        <v>5301</v>
      </c>
      <c r="B152" s="48"/>
      <c r="C152" s="247">
        <f>C153+C154</f>
        <v>0</v>
      </c>
      <c r="D152" s="253">
        <f>SUM(D153:D154)</f>
        <v>0</v>
      </c>
      <c r="E152" s="253">
        <f aca="true" t="shared" si="66" ref="E152:R152">SUM(E153:E154)</f>
        <v>0</v>
      </c>
      <c r="F152" s="253">
        <f t="shared" si="66"/>
        <v>0</v>
      </c>
      <c r="G152" s="253">
        <f t="shared" si="66"/>
        <v>0</v>
      </c>
      <c r="H152" s="253">
        <f t="shared" si="66"/>
        <v>0</v>
      </c>
      <c r="I152" s="253">
        <f t="shared" si="66"/>
        <v>0</v>
      </c>
      <c r="J152" s="253">
        <f t="shared" si="66"/>
        <v>0</v>
      </c>
      <c r="K152" s="253">
        <f t="shared" si="66"/>
        <v>0</v>
      </c>
      <c r="L152" s="253">
        <f t="shared" si="66"/>
        <v>0</v>
      </c>
      <c r="M152" s="253">
        <f t="shared" si="66"/>
        <v>0</v>
      </c>
      <c r="N152" s="253">
        <f t="shared" si="66"/>
        <v>0</v>
      </c>
      <c r="O152" s="253">
        <f t="shared" si="66"/>
        <v>0</v>
      </c>
      <c r="P152" s="253">
        <f t="shared" si="66"/>
        <v>0</v>
      </c>
      <c r="Q152" s="253">
        <f t="shared" si="66"/>
        <v>0</v>
      </c>
      <c r="R152" s="253">
        <f t="shared" si="66"/>
        <v>0</v>
      </c>
    </row>
    <row r="153" spans="1:18" ht="12.75">
      <c r="A153" s="250"/>
      <c r="B153" s="251"/>
      <c r="C153" s="252"/>
      <c r="D153" s="253">
        <f aca="true" t="shared" si="67" ref="D153:H154">SUM(I153+N153)</f>
        <v>0</v>
      </c>
      <c r="E153" s="253">
        <f t="shared" si="67"/>
        <v>0</v>
      </c>
      <c r="F153" s="253">
        <f t="shared" si="67"/>
        <v>0</v>
      </c>
      <c r="G153" s="253">
        <f t="shared" si="67"/>
        <v>0</v>
      </c>
      <c r="H153" s="253">
        <f t="shared" si="67"/>
        <v>0</v>
      </c>
      <c r="I153" s="253">
        <f>SUM(J153:M153)</f>
        <v>0</v>
      </c>
      <c r="J153" s="255"/>
      <c r="K153" s="255"/>
      <c r="L153" s="255"/>
      <c r="M153" s="255"/>
      <c r="N153" s="253">
        <f>SUM(O153:R153)</f>
        <v>0</v>
      </c>
      <c r="O153" s="255"/>
      <c r="P153" s="278"/>
      <c r="Q153" s="255"/>
      <c r="R153" s="255"/>
    </row>
    <row r="154" spans="1:18" ht="12.75">
      <c r="A154" s="250"/>
      <c r="B154" s="251"/>
      <c r="C154" s="252"/>
      <c r="D154" s="253">
        <f t="shared" si="67"/>
        <v>0</v>
      </c>
      <c r="E154" s="253">
        <f t="shared" si="67"/>
        <v>0</v>
      </c>
      <c r="F154" s="253">
        <f t="shared" si="67"/>
        <v>0</v>
      </c>
      <c r="G154" s="253">
        <f t="shared" si="67"/>
        <v>0</v>
      </c>
      <c r="H154" s="253">
        <f t="shared" si="67"/>
        <v>0</v>
      </c>
      <c r="I154" s="253">
        <f>SUM(J154:M154)</f>
        <v>0</v>
      </c>
      <c r="J154" s="255"/>
      <c r="K154" s="255"/>
      <c r="L154" s="255"/>
      <c r="M154" s="255"/>
      <c r="N154" s="253">
        <f>SUM(O154:R154)</f>
        <v>0</v>
      </c>
      <c r="O154" s="255"/>
      <c r="P154" s="278"/>
      <c r="Q154" s="255"/>
      <c r="R154" s="255"/>
    </row>
    <row r="155" spans="1:18" ht="12.75">
      <c r="A155" s="249">
        <v>5309</v>
      </c>
      <c r="B155" s="48"/>
      <c r="C155" s="247">
        <f>C156+C157</f>
        <v>32160</v>
      </c>
      <c r="D155" s="248">
        <f aca="true" t="shared" si="68" ref="D155:R155">D156+D157</f>
        <v>32160</v>
      </c>
      <c r="E155" s="248">
        <f t="shared" si="68"/>
        <v>0</v>
      </c>
      <c r="F155" s="248">
        <f t="shared" si="68"/>
        <v>32160</v>
      </c>
      <c r="G155" s="248">
        <f t="shared" si="68"/>
        <v>0</v>
      </c>
      <c r="H155" s="248">
        <f t="shared" si="68"/>
        <v>0</v>
      </c>
      <c r="I155" s="248">
        <f t="shared" si="68"/>
        <v>0</v>
      </c>
      <c r="J155" s="248">
        <f t="shared" si="68"/>
        <v>0</v>
      </c>
      <c r="K155" s="248">
        <f t="shared" si="68"/>
        <v>0</v>
      </c>
      <c r="L155" s="248">
        <f t="shared" si="68"/>
        <v>0</v>
      </c>
      <c r="M155" s="248">
        <f t="shared" si="68"/>
        <v>0</v>
      </c>
      <c r="N155" s="248">
        <f t="shared" si="68"/>
        <v>32160</v>
      </c>
      <c r="O155" s="248">
        <f t="shared" si="68"/>
        <v>0</v>
      </c>
      <c r="P155" s="248">
        <f t="shared" si="68"/>
        <v>32160</v>
      </c>
      <c r="Q155" s="248">
        <f t="shared" si="68"/>
        <v>0</v>
      </c>
      <c r="R155" s="248">
        <f t="shared" si="68"/>
        <v>0</v>
      </c>
    </row>
    <row r="156" spans="1:18" ht="25.5">
      <c r="A156" s="250" t="s">
        <v>695</v>
      </c>
      <c r="B156" s="251">
        <v>122</v>
      </c>
      <c r="C156" s="257">
        <v>32160</v>
      </c>
      <c r="D156" s="253">
        <f>SUM(I156+N156)</f>
        <v>32160</v>
      </c>
      <c r="E156" s="253">
        <f aca="true" t="shared" si="69" ref="E156:H157">SUM(J156+O156)</f>
        <v>0</v>
      </c>
      <c r="F156" s="253">
        <f t="shared" si="69"/>
        <v>32160</v>
      </c>
      <c r="G156" s="253">
        <f t="shared" si="69"/>
        <v>0</v>
      </c>
      <c r="H156" s="253">
        <f t="shared" si="69"/>
        <v>0</v>
      </c>
      <c r="I156" s="253">
        <f>SUM(J156:M156)</f>
        <v>0</v>
      </c>
      <c r="J156" s="255"/>
      <c r="K156" s="255"/>
      <c r="L156" s="255"/>
      <c r="M156" s="255"/>
      <c r="N156" s="253">
        <f>SUM(O156:R156)</f>
        <v>32160</v>
      </c>
      <c r="O156" s="255"/>
      <c r="P156" s="256">
        <v>32160</v>
      </c>
      <c r="Q156" s="255"/>
      <c r="R156" s="255"/>
    </row>
    <row r="157" spans="1:18" ht="12.75">
      <c r="A157" s="280"/>
      <c r="B157" s="251"/>
      <c r="C157" s="257"/>
      <c r="D157" s="253">
        <f>SUM(I157+N157)</f>
        <v>0</v>
      </c>
      <c r="E157" s="253">
        <f t="shared" si="69"/>
        <v>0</v>
      </c>
      <c r="F157" s="253">
        <f t="shared" si="69"/>
        <v>0</v>
      </c>
      <c r="G157" s="253">
        <f t="shared" si="69"/>
        <v>0</v>
      </c>
      <c r="H157" s="253">
        <f t="shared" si="69"/>
        <v>0</v>
      </c>
      <c r="I157" s="253">
        <f>SUM(J157:M157)</f>
        <v>0</v>
      </c>
      <c r="J157" s="255"/>
      <c r="K157" s="255"/>
      <c r="L157" s="255"/>
      <c r="M157" s="255"/>
      <c r="N157" s="253">
        <f>SUM(O157:R157)</f>
        <v>0</v>
      </c>
      <c r="O157" s="255"/>
      <c r="P157" s="255"/>
      <c r="Q157" s="255"/>
      <c r="R157" s="255"/>
    </row>
    <row r="158" spans="1:18" ht="25.5">
      <c r="A158" s="245" t="s">
        <v>613</v>
      </c>
      <c r="B158" s="48"/>
      <c r="C158" s="243">
        <f>C159</f>
        <v>16800</v>
      </c>
      <c r="D158" s="253">
        <f aca="true" t="shared" si="70" ref="D158:R159">D159</f>
        <v>0</v>
      </c>
      <c r="E158" s="253">
        <f t="shared" si="70"/>
        <v>0</v>
      </c>
      <c r="F158" s="253">
        <f t="shared" si="70"/>
        <v>0</v>
      </c>
      <c r="G158" s="253">
        <f t="shared" si="70"/>
        <v>0</v>
      </c>
      <c r="H158" s="253">
        <f t="shared" si="70"/>
        <v>0</v>
      </c>
      <c r="I158" s="253">
        <f t="shared" si="70"/>
        <v>0</v>
      </c>
      <c r="J158" s="253">
        <f t="shared" si="70"/>
        <v>0</v>
      </c>
      <c r="K158" s="253">
        <f t="shared" si="70"/>
        <v>0</v>
      </c>
      <c r="L158" s="253">
        <f t="shared" si="70"/>
        <v>0</v>
      </c>
      <c r="M158" s="253">
        <f t="shared" si="70"/>
        <v>0</v>
      </c>
      <c r="N158" s="253">
        <f t="shared" si="70"/>
        <v>0</v>
      </c>
      <c r="O158" s="253">
        <f t="shared" si="70"/>
        <v>0</v>
      </c>
      <c r="P158" s="253">
        <f t="shared" si="70"/>
        <v>0</v>
      </c>
      <c r="Q158" s="253">
        <f t="shared" si="70"/>
        <v>0</v>
      </c>
      <c r="R158" s="253">
        <f t="shared" si="70"/>
        <v>0</v>
      </c>
    </row>
    <row r="159" spans="1:18" ht="12.75">
      <c r="A159" s="249">
        <v>5309</v>
      </c>
      <c r="B159" s="48"/>
      <c r="C159" s="243">
        <f>C160</f>
        <v>16800</v>
      </c>
      <c r="D159" s="253">
        <f t="shared" si="70"/>
        <v>0</v>
      </c>
      <c r="E159" s="253">
        <f t="shared" si="70"/>
        <v>0</v>
      </c>
      <c r="F159" s="253">
        <f t="shared" si="70"/>
        <v>0</v>
      </c>
      <c r="G159" s="253">
        <f t="shared" si="70"/>
        <v>0</v>
      </c>
      <c r="H159" s="253">
        <f t="shared" si="70"/>
        <v>0</v>
      </c>
      <c r="I159" s="253">
        <f t="shared" si="70"/>
        <v>0</v>
      </c>
      <c r="J159" s="253">
        <f t="shared" si="70"/>
        <v>0</v>
      </c>
      <c r="K159" s="253">
        <f t="shared" si="70"/>
        <v>0</v>
      </c>
      <c r="L159" s="253">
        <f t="shared" si="70"/>
        <v>0</v>
      </c>
      <c r="M159" s="253">
        <f t="shared" si="70"/>
        <v>0</v>
      </c>
      <c r="N159" s="253">
        <f t="shared" si="70"/>
        <v>0</v>
      </c>
      <c r="O159" s="253">
        <f t="shared" si="70"/>
        <v>0</v>
      </c>
      <c r="P159" s="253">
        <f t="shared" si="70"/>
        <v>0</v>
      </c>
      <c r="Q159" s="253">
        <f t="shared" si="70"/>
        <v>0</v>
      </c>
      <c r="R159" s="253">
        <f t="shared" si="70"/>
        <v>0</v>
      </c>
    </row>
    <row r="160" spans="1:18" ht="12.75">
      <c r="A160" s="280" t="s">
        <v>696</v>
      </c>
      <c r="B160" s="251">
        <v>627</v>
      </c>
      <c r="C160" s="257">
        <v>16800</v>
      </c>
      <c r="D160" s="253">
        <f>SUM(I160+N160)</f>
        <v>0</v>
      </c>
      <c r="E160" s="253">
        <f>SUM(J160+O160)</f>
        <v>0</v>
      </c>
      <c r="F160" s="253">
        <f>SUM(K160+P160)</f>
        <v>0</v>
      </c>
      <c r="G160" s="253">
        <f>SUM(L160+Q160)</f>
        <v>0</v>
      </c>
      <c r="H160" s="253">
        <f>SUM(M160+R160)</f>
        <v>0</v>
      </c>
      <c r="I160" s="253">
        <f>SUM(J160:M160)</f>
        <v>0</v>
      </c>
      <c r="J160" s="255"/>
      <c r="K160" s="255"/>
      <c r="L160" s="255"/>
      <c r="M160" s="255"/>
      <c r="N160" s="253">
        <f>SUM(O160:R160)</f>
        <v>0</v>
      </c>
      <c r="O160" s="255"/>
      <c r="P160" s="256"/>
      <c r="Q160" s="255"/>
      <c r="R160" s="255"/>
    </row>
    <row r="161" spans="1:18" ht="12.75">
      <c r="A161" s="236" t="s">
        <v>697</v>
      </c>
      <c r="B161" s="237"/>
      <c r="C161" s="238">
        <f>C162</f>
        <v>0</v>
      </c>
      <c r="D161" s="238">
        <f aca="true" t="shared" si="71" ref="D161:R161">D162</f>
        <v>0</v>
      </c>
      <c r="E161" s="238">
        <f t="shared" si="71"/>
        <v>0</v>
      </c>
      <c r="F161" s="238">
        <f t="shared" si="71"/>
        <v>0</v>
      </c>
      <c r="G161" s="238">
        <f t="shared" si="71"/>
        <v>0</v>
      </c>
      <c r="H161" s="238">
        <f t="shared" si="71"/>
        <v>0</v>
      </c>
      <c r="I161" s="238">
        <f t="shared" si="71"/>
        <v>0</v>
      </c>
      <c r="J161" s="238">
        <f t="shared" si="71"/>
        <v>0</v>
      </c>
      <c r="K161" s="238">
        <f t="shared" si="71"/>
        <v>0</v>
      </c>
      <c r="L161" s="238">
        <f t="shared" si="71"/>
        <v>0</v>
      </c>
      <c r="M161" s="238">
        <f t="shared" si="71"/>
        <v>0</v>
      </c>
      <c r="N161" s="238">
        <f t="shared" si="71"/>
        <v>0</v>
      </c>
      <c r="O161" s="238">
        <f t="shared" si="71"/>
        <v>0</v>
      </c>
      <c r="P161" s="238">
        <f t="shared" si="71"/>
        <v>0</v>
      </c>
      <c r="Q161" s="238">
        <f t="shared" si="71"/>
        <v>0</v>
      </c>
      <c r="R161" s="238">
        <f t="shared" si="71"/>
        <v>0</v>
      </c>
    </row>
    <row r="162" spans="1:18" ht="25.5">
      <c r="A162" s="245" t="s">
        <v>657</v>
      </c>
      <c r="B162" s="48"/>
      <c r="C162" s="247">
        <f>C163</f>
        <v>0</v>
      </c>
      <c r="D162" s="253">
        <f aca="true" t="shared" si="72" ref="D162:R162">SUM(D163)</f>
        <v>0</v>
      </c>
      <c r="E162" s="253">
        <f t="shared" si="72"/>
        <v>0</v>
      </c>
      <c r="F162" s="253">
        <f t="shared" si="72"/>
        <v>0</v>
      </c>
      <c r="G162" s="253">
        <f t="shared" si="72"/>
        <v>0</v>
      </c>
      <c r="H162" s="253">
        <f t="shared" si="72"/>
        <v>0</v>
      </c>
      <c r="I162" s="253">
        <f t="shared" si="72"/>
        <v>0</v>
      </c>
      <c r="J162" s="253">
        <f t="shared" si="72"/>
        <v>0</v>
      </c>
      <c r="K162" s="253">
        <f t="shared" si="72"/>
        <v>0</v>
      </c>
      <c r="L162" s="253">
        <f t="shared" si="72"/>
        <v>0</v>
      </c>
      <c r="M162" s="253">
        <f t="shared" si="72"/>
        <v>0</v>
      </c>
      <c r="N162" s="253">
        <f t="shared" si="72"/>
        <v>0</v>
      </c>
      <c r="O162" s="253">
        <f t="shared" si="72"/>
        <v>0</v>
      </c>
      <c r="P162" s="253">
        <f t="shared" si="72"/>
        <v>0</v>
      </c>
      <c r="Q162" s="253">
        <f t="shared" si="72"/>
        <v>0</v>
      </c>
      <c r="R162" s="253">
        <f t="shared" si="72"/>
        <v>0</v>
      </c>
    </row>
    <row r="163" spans="1:18" ht="12.75">
      <c r="A163" s="249">
        <v>5400</v>
      </c>
      <c r="B163" s="48"/>
      <c r="C163" s="247">
        <f>C164</f>
        <v>0</v>
      </c>
      <c r="D163" s="248">
        <f aca="true" t="shared" si="73" ref="D163:R163">D164</f>
        <v>0</v>
      </c>
      <c r="E163" s="248">
        <f t="shared" si="73"/>
        <v>0</v>
      </c>
      <c r="F163" s="248">
        <f t="shared" si="73"/>
        <v>0</v>
      </c>
      <c r="G163" s="248">
        <f t="shared" si="73"/>
        <v>0</v>
      </c>
      <c r="H163" s="248">
        <f t="shared" si="73"/>
        <v>0</v>
      </c>
      <c r="I163" s="248">
        <f t="shared" si="73"/>
        <v>0</v>
      </c>
      <c r="J163" s="248">
        <f t="shared" si="73"/>
        <v>0</v>
      </c>
      <c r="K163" s="248">
        <f t="shared" si="73"/>
        <v>0</v>
      </c>
      <c r="L163" s="248">
        <f t="shared" si="73"/>
        <v>0</v>
      </c>
      <c r="M163" s="248">
        <f t="shared" si="73"/>
        <v>0</v>
      </c>
      <c r="N163" s="248">
        <f t="shared" si="73"/>
        <v>0</v>
      </c>
      <c r="O163" s="248">
        <f t="shared" si="73"/>
        <v>0</v>
      </c>
      <c r="P163" s="248">
        <f t="shared" si="73"/>
        <v>0</v>
      </c>
      <c r="Q163" s="248">
        <f t="shared" si="73"/>
        <v>0</v>
      </c>
      <c r="R163" s="248">
        <f t="shared" si="73"/>
        <v>0</v>
      </c>
    </row>
    <row r="164" spans="1:18" ht="12.75">
      <c r="A164" s="250"/>
      <c r="B164" s="251"/>
      <c r="C164" s="242"/>
      <c r="D164" s="253">
        <f>SUM(I164+N164)</f>
        <v>0</v>
      </c>
      <c r="E164" s="253">
        <f>SUM(J164+O164)</f>
        <v>0</v>
      </c>
      <c r="F164" s="253">
        <f>SUM(K164+P164)</f>
        <v>0</v>
      </c>
      <c r="G164" s="253">
        <f>SUM(L164+Q164)</f>
        <v>0</v>
      </c>
      <c r="H164" s="253">
        <f>SUM(M164+R164)</f>
        <v>0</v>
      </c>
      <c r="I164" s="253">
        <f>SUM(J164:M164)</f>
        <v>0</v>
      </c>
      <c r="J164" s="255"/>
      <c r="K164" s="255"/>
      <c r="L164" s="255"/>
      <c r="M164" s="255"/>
      <c r="N164" s="253">
        <f>SUM(O164:R164)</f>
        <v>0</v>
      </c>
      <c r="O164" s="255"/>
      <c r="P164" s="255">
        <v>0</v>
      </c>
      <c r="Q164" s="255"/>
      <c r="R164" s="255"/>
    </row>
    <row r="165" spans="1:18" ht="12.75">
      <c r="A165" s="236" t="s">
        <v>698</v>
      </c>
      <c r="B165" s="237"/>
      <c r="C165" s="238">
        <f>C167+C166</f>
        <v>20000</v>
      </c>
      <c r="D165" s="238">
        <f aca="true" t="shared" si="74" ref="D165:R165">D167+D166</f>
        <v>0</v>
      </c>
      <c r="E165" s="238">
        <f t="shared" si="74"/>
        <v>0</v>
      </c>
      <c r="F165" s="238">
        <f t="shared" si="74"/>
        <v>0</v>
      </c>
      <c r="G165" s="238">
        <f t="shared" si="74"/>
        <v>0</v>
      </c>
      <c r="H165" s="238">
        <f t="shared" si="74"/>
        <v>0</v>
      </c>
      <c r="I165" s="238">
        <f t="shared" si="74"/>
        <v>0</v>
      </c>
      <c r="J165" s="238">
        <f t="shared" si="74"/>
        <v>0</v>
      </c>
      <c r="K165" s="238">
        <f t="shared" si="74"/>
        <v>0</v>
      </c>
      <c r="L165" s="238">
        <f t="shared" si="74"/>
        <v>0</v>
      </c>
      <c r="M165" s="238">
        <f t="shared" si="74"/>
        <v>0</v>
      </c>
      <c r="N165" s="238">
        <f t="shared" si="74"/>
        <v>0</v>
      </c>
      <c r="O165" s="238">
        <f t="shared" si="74"/>
        <v>0</v>
      </c>
      <c r="P165" s="238">
        <f t="shared" si="74"/>
        <v>0</v>
      </c>
      <c r="Q165" s="238">
        <f t="shared" si="74"/>
        <v>0</v>
      </c>
      <c r="R165" s="238">
        <f t="shared" si="74"/>
        <v>0</v>
      </c>
    </row>
    <row r="166" spans="1:18" ht="12.75">
      <c r="A166" s="250" t="s">
        <v>699</v>
      </c>
      <c r="B166" s="251">
        <v>413</v>
      </c>
      <c r="C166" s="252">
        <v>10000</v>
      </c>
      <c r="D166" s="253">
        <f aca="true" t="shared" si="75" ref="D166:H167">SUM(I166+N166)</f>
        <v>0</v>
      </c>
      <c r="E166" s="253">
        <f t="shared" si="75"/>
        <v>0</v>
      </c>
      <c r="F166" s="253">
        <f t="shared" si="75"/>
        <v>0</v>
      </c>
      <c r="G166" s="253">
        <f t="shared" si="75"/>
        <v>0</v>
      </c>
      <c r="H166" s="253">
        <f t="shared" si="75"/>
        <v>0</v>
      </c>
      <c r="I166" s="253">
        <f>SUM(J166:M166)</f>
        <v>0</v>
      </c>
      <c r="J166" s="257"/>
      <c r="K166" s="257"/>
      <c r="L166" s="257"/>
      <c r="M166" s="257"/>
      <c r="N166" s="253">
        <f>SUM(O166:R166)</f>
        <v>0</v>
      </c>
      <c r="O166" s="257"/>
      <c r="P166" s="286"/>
      <c r="Q166" s="257"/>
      <c r="R166" s="257"/>
    </row>
    <row r="167" spans="1:18" ht="12.75">
      <c r="A167" s="250" t="s">
        <v>700</v>
      </c>
      <c r="B167" s="251">
        <v>413</v>
      </c>
      <c r="C167" s="252">
        <v>10000</v>
      </c>
      <c r="D167" s="253">
        <f t="shared" si="75"/>
        <v>0</v>
      </c>
      <c r="E167" s="253">
        <f t="shared" si="75"/>
        <v>0</v>
      </c>
      <c r="F167" s="253">
        <f t="shared" si="75"/>
        <v>0</v>
      </c>
      <c r="G167" s="253">
        <f t="shared" si="75"/>
        <v>0</v>
      </c>
      <c r="H167" s="253">
        <f t="shared" si="75"/>
        <v>0</v>
      </c>
      <c r="I167" s="253">
        <f>SUM(J167:M167)</f>
        <v>0</v>
      </c>
      <c r="J167" s="255"/>
      <c r="K167" s="255"/>
      <c r="L167" s="255"/>
      <c r="M167" s="255"/>
      <c r="N167" s="253">
        <f>SUM(O167:R167)</f>
        <v>0</v>
      </c>
      <c r="O167" s="255"/>
      <c r="P167" s="255"/>
      <c r="Q167" s="255"/>
      <c r="R167" s="255"/>
    </row>
    <row r="168" spans="1:18" ht="12.75">
      <c r="A168" s="287" t="s">
        <v>701</v>
      </c>
      <c r="B168" s="232"/>
      <c r="C168" s="288"/>
      <c r="D168" s="73"/>
      <c r="E168" s="73"/>
      <c r="I168" s="98"/>
      <c r="J168" s="98"/>
      <c r="K168" s="98"/>
      <c r="L168" s="98"/>
      <c r="M168" s="98"/>
      <c r="N168" s="98"/>
      <c r="O168" s="98"/>
      <c r="P168" s="98"/>
      <c r="Q168" s="98"/>
      <c r="R168" s="98"/>
    </row>
    <row r="169" spans="1:5" ht="12.75">
      <c r="A169" s="289" t="s">
        <v>702</v>
      </c>
      <c r="C169" s="73"/>
      <c r="D169" s="73"/>
      <c r="E169" s="73"/>
    </row>
    <row r="170" spans="1:5" ht="12.75">
      <c r="A170" s="290" t="s">
        <v>703</v>
      </c>
      <c r="C170" s="73"/>
      <c r="D170" s="73"/>
      <c r="E170" s="73"/>
    </row>
    <row r="171" spans="1:5" ht="12.75">
      <c r="A171" s="73"/>
      <c r="C171" s="73"/>
      <c r="D171" s="73"/>
      <c r="E171" s="73"/>
    </row>
    <row r="172" spans="1:18" ht="12.75">
      <c r="A172" s="291" t="s">
        <v>704</v>
      </c>
      <c r="B172" s="291"/>
      <c r="C172" s="291"/>
      <c r="I172" s="98"/>
      <c r="J172" s="292"/>
      <c r="K172" s="293"/>
      <c r="L172" s="292"/>
      <c r="M172" s="292" t="s">
        <v>705</v>
      </c>
      <c r="N172" s="293"/>
      <c r="O172" s="98"/>
      <c r="P172" s="292"/>
      <c r="Q172" s="293"/>
      <c r="R172" s="293"/>
    </row>
    <row r="173" spans="1:18" ht="12.75">
      <c r="A173" s="293" t="s">
        <v>706</v>
      </c>
      <c r="B173" s="293"/>
      <c r="C173" s="293"/>
      <c r="I173" s="98"/>
      <c r="J173" s="98"/>
      <c r="K173" s="294"/>
      <c r="N173" s="292" t="s">
        <v>707</v>
      </c>
      <c r="O173" s="98"/>
      <c r="P173" s="98"/>
      <c r="Q173" s="293"/>
      <c r="R173" s="293"/>
    </row>
  </sheetData>
  <mergeCells count="21">
    <mergeCell ref="E7:H7"/>
    <mergeCell ref="I7:I9"/>
    <mergeCell ref="O8:O9"/>
    <mergeCell ref="P8:R8"/>
    <mergeCell ref="D7:D9"/>
    <mergeCell ref="N7:N9"/>
    <mergeCell ref="E8:E9"/>
    <mergeCell ref="F8:H8"/>
    <mergeCell ref="J8:J9"/>
    <mergeCell ref="K8:M8"/>
    <mergeCell ref="J7:M7"/>
    <mergeCell ref="A2:P2"/>
    <mergeCell ref="A3:R3"/>
    <mergeCell ref="A4:R4"/>
    <mergeCell ref="A6:A9"/>
    <mergeCell ref="B6:B9"/>
    <mergeCell ref="C6:C9"/>
    <mergeCell ref="D6:H6"/>
    <mergeCell ref="N6:R6"/>
    <mergeCell ref="O7:R7"/>
    <mergeCell ref="I6:M6"/>
  </mergeCells>
  <printOptions/>
  <pageMargins left="0.16" right="0.16" top="0.25" bottom="0.18" header="0.19" footer="0.16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0">
      <selection activeCell="A16" sqref="A16"/>
    </sheetView>
  </sheetViews>
  <sheetFormatPr defaultColWidth="9.140625" defaultRowHeight="12"/>
  <cols>
    <col min="1" max="1" width="59.7109375" style="4" customWidth="1"/>
    <col min="2" max="2" width="9.28125" style="11" customWidth="1"/>
    <col min="3" max="3" width="13.8515625" style="11" customWidth="1"/>
    <col min="4" max="5" width="13.8515625" style="4" customWidth="1"/>
    <col min="6" max="8" width="9.28125" style="4" customWidth="1"/>
    <col min="9" max="9" width="14.7109375" style="4" bestFit="1" customWidth="1"/>
    <col min="10" max="16384" width="9.28125" style="4" customWidth="1"/>
  </cols>
  <sheetData>
    <row r="1" spans="1:5" ht="15.75">
      <c r="A1" s="442" t="s">
        <v>147</v>
      </c>
      <c r="B1" s="442"/>
      <c r="C1" s="442"/>
      <c r="D1" s="442"/>
      <c r="E1" s="442"/>
    </row>
    <row r="2" spans="1:5" ht="15.75">
      <c r="A2" s="16"/>
      <c r="B2" s="16"/>
      <c r="C2" s="16"/>
      <c r="D2" s="43" t="s">
        <v>352</v>
      </c>
      <c r="E2" s="5"/>
    </row>
    <row r="3" spans="1:5" ht="15">
      <c r="A3" s="419" t="s">
        <v>314</v>
      </c>
      <c r="B3" s="419"/>
      <c r="C3" s="419"/>
      <c r="D3" s="419"/>
      <c r="E3" s="419"/>
    </row>
    <row r="4" spans="1:5" ht="15.75">
      <c r="A4" s="8"/>
      <c r="B4" s="8"/>
      <c r="C4" s="8"/>
      <c r="D4" s="8"/>
      <c r="E4" s="8"/>
    </row>
    <row r="5" spans="1:5" ht="15">
      <c r="A5" s="419" t="s">
        <v>554</v>
      </c>
      <c r="B5" s="419"/>
      <c r="C5" s="419"/>
      <c r="D5" s="419"/>
      <c r="E5" s="419"/>
    </row>
    <row r="6" spans="1:13" s="9" customFormat="1" ht="12.75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</row>
    <row r="7" spans="1:5" ht="29.25" customHeight="1">
      <c r="A7" s="410" t="s">
        <v>177</v>
      </c>
      <c r="B7" s="443" t="s">
        <v>84</v>
      </c>
      <c r="C7" s="438" t="s">
        <v>555</v>
      </c>
      <c r="D7" s="438" t="s">
        <v>529</v>
      </c>
      <c r="E7" s="399" t="s">
        <v>556</v>
      </c>
    </row>
    <row r="8" spans="1:5" ht="29.25" customHeight="1">
      <c r="A8" s="410"/>
      <c r="B8" s="443"/>
      <c r="C8" s="439"/>
      <c r="D8" s="439"/>
      <c r="E8" s="400"/>
    </row>
    <row r="9" spans="1:9" ht="21" customHeight="1">
      <c r="A9" s="410"/>
      <c r="B9" s="443"/>
      <c r="C9" s="440"/>
      <c r="D9" s="440"/>
      <c r="E9" s="401"/>
      <c r="I9" s="93"/>
    </row>
    <row r="10" spans="1:7" ht="15">
      <c r="A10" s="17" t="s">
        <v>360</v>
      </c>
      <c r="B10" s="18" t="s">
        <v>178</v>
      </c>
      <c r="C10" s="19">
        <v>17829</v>
      </c>
      <c r="D10" s="19">
        <v>17000</v>
      </c>
      <c r="E10" s="19">
        <v>16812</v>
      </c>
      <c r="G10" s="38"/>
    </row>
    <row r="11" spans="1:7" ht="15">
      <c r="A11" s="17" t="s">
        <v>214</v>
      </c>
      <c r="B11" s="18" t="s">
        <v>211</v>
      </c>
      <c r="C11" s="19"/>
      <c r="D11" s="19"/>
      <c r="E11" s="19"/>
      <c r="G11" s="38"/>
    </row>
    <row r="12" spans="1:12" ht="15">
      <c r="A12" s="17" t="s">
        <v>179</v>
      </c>
      <c r="B12" s="18" t="s">
        <v>180</v>
      </c>
      <c r="C12" s="19">
        <v>89270</v>
      </c>
      <c r="D12" s="19">
        <v>80000</v>
      </c>
      <c r="E12" s="19">
        <v>81532</v>
      </c>
      <c r="G12" s="38"/>
      <c r="L12" s="38"/>
    </row>
    <row r="13" spans="1:12" ht="15">
      <c r="A13" s="17" t="s">
        <v>351</v>
      </c>
      <c r="B13" s="18" t="s">
        <v>349</v>
      </c>
      <c r="C13" s="19"/>
      <c r="D13" s="19">
        <v>150</v>
      </c>
      <c r="E13" s="19">
        <v>113</v>
      </c>
      <c r="G13" s="38"/>
      <c r="L13" s="38"/>
    </row>
    <row r="14" spans="1:12" ht="15">
      <c r="A14" s="13" t="s">
        <v>181</v>
      </c>
      <c r="B14" s="20" t="s">
        <v>208</v>
      </c>
      <c r="C14" s="21">
        <v>10811</v>
      </c>
      <c r="D14" s="21">
        <v>10200</v>
      </c>
      <c r="E14" s="21">
        <v>11823</v>
      </c>
      <c r="G14" s="38"/>
      <c r="L14" s="38"/>
    </row>
    <row r="15" spans="1:12" ht="15">
      <c r="A15" s="13" t="s">
        <v>182</v>
      </c>
      <c r="B15" s="20" t="s">
        <v>209</v>
      </c>
      <c r="C15" s="21">
        <v>4923</v>
      </c>
      <c r="D15" s="21">
        <v>4000</v>
      </c>
      <c r="E15" s="21">
        <v>4969</v>
      </c>
      <c r="G15" s="38"/>
      <c r="L15" s="38"/>
    </row>
    <row r="16" spans="1:12" ht="15">
      <c r="A16" s="13" t="s">
        <v>183</v>
      </c>
      <c r="B16" s="20" t="s">
        <v>210</v>
      </c>
      <c r="C16" s="21">
        <v>1601</v>
      </c>
      <c r="D16" s="21">
        <v>1550</v>
      </c>
      <c r="E16" s="21">
        <v>1748</v>
      </c>
      <c r="G16" s="38"/>
      <c r="L16" s="38"/>
    </row>
    <row r="17" spans="1:12" ht="15">
      <c r="A17" s="13" t="s">
        <v>461</v>
      </c>
      <c r="B17" s="20" t="s">
        <v>460</v>
      </c>
      <c r="C17" s="21"/>
      <c r="D17" s="21">
        <v>12977</v>
      </c>
      <c r="E17" s="21">
        <v>9669</v>
      </c>
      <c r="G17" s="38"/>
      <c r="L17" s="38"/>
    </row>
    <row r="18" spans="1:5" ht="15">
      <c r="A18" s="13" t="s">
        <v>213</v>
      </c>
      <c r="B18" s="20" t="s">
        <v>212</v>
      </c>
      <c r="C18" s="21">
        <v>585</v>
      </c>
      <c r="D18" s="21">
        <v>500</v>
      </c>
      <c r="E18" s="21">
        <v>378</v>
      </c>
    </row>
    <row r="19" spans="1:5" ht="15">
      <c r="A19" s="13" t="s">
        <v>184</v>
      </c>
      <c r="B19" s="20" t="s">
        <v>185</v>
      </c>
      <c r="C19" s="21">
        <v>519</v>
      </c>
      <c r="D19" s="21">
        <v>426</v>
      </c>
      <c r="E19" s="21">
        <v>358</v>
      </c>
    </row>
    <row r="20" spans="1:7" ht="15">
      <c r="A20" s="13" t="s">
        <v>186</v>
      </c>
      <c r="B20" s="20" t="s">
        <v>187</v>
      </c>
      <c r="C20" s="21">
        <v>101708</v>
      </c>
      <c r="D20" s="21">
        <v>104000</v>
      </c>
      <c r="E20" s="21">
        <v>74073</v>
      </c>
      <c r="G20" s="38"/>
    </row>
    <row r="21" spans="1:5" ht="15">
      <c r="A21" s="13" t="s">
        <v>188</v>
      </c>
      <c r="B21" s="20" t="s">
        <v>189</v>
      </c>
      <c r="C21" s="21">
        <v>20362</v>
      </c>
      <c r="D21" s="21">
        <v>21560</v>
      </c>
      <c r="E21" s="21">
        <v>20371</v>
      </c>
    </row>
    <row r="22" spans="1:5" ht="15">
      <c r="A22" s="13" t="s">
        <v>190</v>
      </c>
      <c r="B22" s="20" t="s">
        <v>191</v>
      </c>
      <c r="C22" s="21">
        <v>418</v>
      </c>
      <c r="D22" s="21">
        <v>600</v>
      </c>
      <c r="E22" s="21">
        <v>251</v>
      </c>
    </row>
    <row r="23" spans="1:5" ht="15">
      <c r="A23" s="13" t="s">
        <v>192</v>
      </c>
      <c r="B23" s="20" t="s">
        <v>193</v>
      </c>
      <c r="C23" s="21">
        <v>885</v>
      </c>
      <c r="D23" s="21">
        <v>1700</v>
      </c>
      <c r="E23" s="21">
        <v>1131</v>
      </c>
    </row>
    <row r="24" spans="1:5" ht="15">
      <c r="A24" s="13" t="s">
        <v>194</v>
      </c>
      <c r="B24" s="20" t="s">
        <v>195</v>
      </c>
      <c r="C24" s="21">
        <v>1129</v>
      </c>
      <c r="D24" s="21">
        <v>1800</v>
      </c>
      <c r="E24" s="21">
        <v>1701</v>
      </c>
    </row>
    <row r="25" spans="1:5" ht="15">
      <c r="A25" s="13" t="s">
        <v>196</v>
      </c>
      <c r="B25" s="20" t="s">
        <v>197</v>
      </c>
      <c r="C25" s="21"/>
      <c r="D25" s="21"/>
      <c r="E25" s="21"/>
    </row>
    <row r="26" spans="1:5" ht="15">
      <c r="A26" s="13" t="s">
        <v>198</v>
      </c>
      <c r="B26" s="20" t="s">
        <v>199</v>
      </c>
      <c r="C26" s="21">
        <v>14481</v>
      </c>
      <c r="D26" s="21">
        <v>2367</v>
      </c>
      <c r="E26" s="21"/>
    </row>
    <row r="27" spans="1:5" ht="15">
      <c r="A27" s="13" t="s">
        <v>307</v>
      </c>
      <c r="B27" s="20" t="s">
        <v>306</v>
      </c>
      <c r="C27" s="21"/>
      <c r="D27" s="21">
        <v>750</v>
      </c>
      <c r="E27" s="21">
        <v>750</v>
      </c>
    </row>
    <row r="28" spans="1:5" ht="15">
      <c r="A28" s="13" t="s">
        <v>200</v>
      </c>
      <c r="B28" s="20" t="s">
        <v>201</v>
      </c>
      <c r="C28" s="21">
        <v>160</v>
      </c>
      <c r="D28" s="21">
        <v>420</v>
      </c>
      <c r="E28" s="21">
        <v>420</v>
      </c>
    </row>
    <row r="29" spans="1:5" ht="15">
      <c r="A29" s="13" t="s">
        <v>202</v>
      </c>
      <c r="B29" s="20" t="s">
        <v>231</v>
      </c>
      <c r="C29" s="21"/>
      <c r="D29" s="21"/>
      <c r="E29" s="21"/>
    </row>
    <row r="30" spans="1:5" ht="15">
      <c r="A30" s="15" t="s">
        <v>68</v>
      </c>
      <c r="B30" s="14"/>
      <c r="C30" s="22">
        <f>SUM(C10:C29)</f>
        <v>264681</v>
      </c>
      <c r="D30" s="22">
        <f>SUM(D10:D29)</f>
        <v>260000</v>
      </c>
      <c r="E30" s="22">
        <f>SUM(E10:E29)</f>
        <v>226099</v>
      </c>
    </row>
    <row r="31" spans="1:5" ht="15">
      <c r="A31" s="23"/>
      <c r="B31" s="24"/>
      <c r="C31" s="24"/>
      <c r="D31" s="25"/>
      <c r="E31" s="25"/>
    </row>
    <row r="33" spans="1:5" ht="15">
      <c r="A33" s="419" t="s">
        <v>314</v>
      </c>
      <c r="B33" s="419"/>
      <c r="C33" s="419"/>
      <c r="D33" s="419"/>
      <c r="E33" s="419"/>
    </row>
    <row r="34" spans="1:5" ht="15.75">
      <c r="A34" s="8"/>
      <c r="B34" s="8"/>
      <c r="C34" s="8"/>
      <c r="D34" s="8"/>
      <c r="E34" s="8"/>
    </row>
    <row r="35" spans="1:5" ht="15">
      <c r="A35" s="419" t="s">
        <v>557</v>
      </c>
      <c r="B35" s="419"/>
      <c r="C35" s="419"/>
      <c r="D35" s="419"/>
      <c r="E35" s="419"/>
    </row>
    <row r="36" spans="1:13" s="1" customFormat="1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3" ht="15">
      <c r="A37" s="23"/>
      <c r="B37" s="24"/>
      <c r="C37" s="24"/>
    </row>
    <row r="38" spans="1:5" ht="21.75" customHeight="1">
      <c r="A38" s="402" t="s">
        <v>203</v>
      </c>
      <c r="B38" s="435" t="s">
        <v>84</v>
      </c>
      <c r="C38" s="438" t="s">
        <v>555</v>
      </c>
      <c r="D38" s="438" t="s">
        <v>529</v>
      </c>
      <c r="E38" s="399" t="s">
        <v>556</v>
      </c>
    </row>
    <row r="39" spans="1:5" ht="21.75" customHeight="1">
      <c r="A39" s="315"/>
      <c r="B39" s="436"/>
      <c r="C39" s="439"/>
      <c r="D39" s="439"/>
      <c r="E39" s="400"/>
    </row>
    <row r="40" spans="1:5" ht="37.5" customHeight="1">
      <c r="A40" s="434"/>
      <c r="B40" s="437"/>
      <c r="C40" s="440"/>
      <c r="D40" s="440"/>
      <c r="E40" s="401"/>
    </row>
    <row r="41" spans="1:5" ht="15">
      <c r="A41" s="17" t="s">
        <v>204</v>
      </c>
      <c r="B41" s="65" t="s">
        <v>199</v>
      </c>
      <c r="C41" s="19">
        <v>22644</v>
      </c>
      <c r="D41" s="19">
        <v>20000</v>
      </c>
      <c r="E41" s="19">
        <v>18260</v>
      </c>
    </row>
    <row r="42" spans="1:5" ht="15">
      <c r="A42" s="13" t="s">
        <v>205</v>
      </c>
      <c r="B42" s="20" t="s">
        <v>199</v>
      </c>
      <c r="C42" s="21">
        <v>14481</v>
      </c>
      <c r="D42" s="21">
        <v>18000</v>
      </c>
      <c r="E42" s="21">
        <v>14498</v>
      </c>
    </row>
    <row r="43" spans="1:5" ht="15">
      <c r="A43" s="13" t="s">
        <v>206</v>
      </c>
      <c r="B43" s="20" t="s">
        <v>199</v>
      </c>
      <c r="C43" s="21">
        <v>3414</v>
      </c>
      <c r="D43" s="21">
        <v>4000</v>
      </c>
      <c r="E43" s="21">
        <v>3040</v>
      </c>
    </row>
    <row r="44" spans="1:5" ht="15">
      <c r="A44" s="13" t="s">
        <v>252</v>
      </c>
      <c r="B44" s="20" t="s">
        <v>199</v>
      </c>
      <c r="C44" s="21">
        <v>2731</v>
      </c>
      <c r="D44" s="21">
        <v>4000</v>
      </c>
      <c r="E44" s="21">
        <v>4412</v>
      </c>
    </row>
    <row r="45" spans="1:5" ht="15">
      <c r="A45" s="15" t="s">
        <v>207</v>
      </c>
      <c r="B45" s="14"/>
      <c r="C45" s="22">
        <f>SUM(C41:C44)</f>
        <v>43270</v>
      </c>
      <c r="D45" s="22">
        <f>SUM(D41:D44)</f>
        <v>46000</v>
      </c>
      <c r="E45" s="22">
        <f>SUM(E41:E44)</f>
        <v>40210</v>
      </c>
    </row>
    <row r="47" spans="1:3" ht="15">
      <c r="A47" s="39"/>
      <c r="B47" s="4"/>
      <c r="C47" s="4"/>
    </row>
    <row r="48" spans="1:6" ht="15" hidden="1">
      <c r="A48" s="26" t="s">
        <v>268</v>
      </c>
      <c r="B48" s="4"/>
      <c r="C48" s="4"/>
      <c r="E48" s="26" t="s">
        <v>244</v>
      </c>
      <c r="F48" s="26"/>
    </row>
    <row r="49" spans="1:3" ht="15" hidden="1">
      <c r="A49" s="11" t="s">
        <v>354</v>
      </c>
      <c r="B49" s="1"/>
      <c r="C49" s="1"/>
    </row>
    <row r="50" spans="1:5" ht="15">
      <c r="A50" s="52" t="s">
        <v>544</v>
      </c>
      <c r="B50" s="52"/>
      <c r="C50" s="52" t="s">
        <v>578</v>
      </c>
      <c r="D50" s="11"/>
      <c r="E50" s="64"/>
    </row>
    <row r="51" spans="1:5" ht="15">
      <c r="A51" s="52" t="s">
        <v>545</v>
      </c>
      <c r="B51" s="52"/>
      <c r="C51" s="52" t="s">
        <v>579</v>
      </c>
      <c r="E51" s="52"/>
    </row>
  </sheetData>
  <mergeCells count="16">
    <mergeCell ref="A6:M6"/>
    <mergeCell ref="A1:E1"/>
    <mergeCell ref="B7:B9"/>
    <mergeCell ref="D7:D9"/>
    <mergeCell ref="A3:E3"/>
    <mergeCell ref="A5:E5"/>
    <mergeCell ref="E7:E9"/>
    <mergeCell ref="C7:C9"/>
    <mergeCell ref="A35:E35"/>
    <mergeCell ref="A33:E33"/>
    <mergeCell ref="A7:A9"/>
    <mergeCell ref="E38:E40"/>
    <mergeCell ref="A38:A40"/>
    <mergeCell ref="B38:B40"/>
    <mergeCell ref="D38:D40"/>
    <mergeCell ref="C38:C40"/>
  </mergeCells>
  <printOptions/>
  <pageMargins left="0.63" right="0.17" top="0.58" bottom="0.75" header="0.5118110236220472" footer="0.5118110236220472"/>
  <pageSetup horizontalDpi="600" verticalDpi="600" orientation="portrait" paperSize="9" r:id="rId1"/>
  <headerFooter alignWithMargins="0"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Y77"/>
  <sheetViews>
    <sheetView workbookViewId="0" topLeftCell="A13">
      <selection activeCell="C63" sqref="C63:C64"/>
    </sheetView>
  </sheetViews>
  <sheetFormatPr defaultColWidth="9.140625" defaultRowHeight="12"/>
  <cols>
    <col min="1" max="1" width="16.28125" style="1" customWidth="1"/>
    <col min="2" max="2" width="77.28125" style="1" customWidth="1"/>
    <col min="3" max="5" width="15.00390625" style="1" customWidth="1"/>
    <col min="6" max="16384" width="9.28125" style="1" customWidth="1"/>
  </cols>
  <sheetData>
    <row r="2" spans="1:5" ht="20.25">
      <c r="A2" s="444" t="s">
        <v>147</v>
      </c>
      <c r="B2" s="444"/>
      <c r="C2" s="444"/>
      <c r="D2" s="444"/>
      <c r="E2" s="444"/>
    </row>
    <row r="3" spans="1:4" ht="20.25">
      <c r="A3" s="118"/>
      <c r="B3" s="118"/>
      <c r="C3" s="118"/>
      <c r="D3" s="58" t="s">
        <v>409</v>
      </c>
    </row>
    <row r="4" spans="1:5" ht="20.25">
      <c r="A4" s="118"/>
      <c r="B4" s="118"/>
      <c r="C4" s="118"/>
      <c r="D4" s="58"/>
      <c r="E4" s="58"/>
    </row>
    <row r="5" spans="1:5" ht="18.75">
      <c r="A5" s="450" t="s">
        <v>560</v>
      </c>
      <c r="B5" s="450"/>
      <c r="C5" s="450"/>
      <c r="D5" s="450"/>
      <c r="E5" s="450"/>
    </row>
    <row r="6" spans="1:5" ht="18" customHeight="1">
      <c r="A6" s="449" t="s">
        <v>375</v>
      </c>
      <c r="B6" s="449"/>
      <c r="C6" s="449"/>
      <c r="D6" s="449"/>
      <c r="E6" s="449"/>
    </row>
    <row r="7" spans="1:5" ht="18" customHeight="1">
      <c r="A7" s="135"/>
      <c r="B7" s="135"/>
      <c r="C7" s="135"/>
      <c r="D7" s="135"/>
      <c r="E7" s="135"/>
    </row>
    <row r="8" spans="1:5" ht="18" customHeight="1">
      <c r="A8" s="120"/>
      <c r="B8" s="120"/>
      <c r="C8" s="119"/>
      <c r="D8" s="120"/>
      <c r="E8" s="120"/>
    </row>
    <row r="9" spans="1:5" ht="41.25" customHeight="1">
      <c r="A9" s="447"/>
      <c r="B9" s="448"/>
      <c r="C9" s="109" t="s">
        <v>558</v>
      </c>
      <c r="D9" s="134" t="s">
        <v>530</v>
      </c>
      <c r="E9" s="109" t="s">
        <v>559</v>
      </c>
    </row>
    <row r="10" spans="1:5" ht="14.25">
      <c r="A10" s="445" t="s">
        <v>436</v>
      </c>
      <c r="B10" s="446"/>
      <c r="C10" s="136">
        <f>SUM(C11:C16)</f>
        <v>189435</v>
      </c>
      <c r="D10" s="180">
        <f>SUM(D11:D16)</f>
        <v>233691</v>
      </c>
      <c r="E10" s="138">
        <f>SUM(E11:E16)</f>
        <v>177533</v>
      </c>
    </row>
    <row r="11" spans="1:5" ht="12.75" customHeight="1">
      <c r="A11" s="110"/>
      <c r="B11" s="116" t="s">
        <v>435</v>
      </c>
      <c r="C11" s="111">
        <v>80191</v>
      </c>
      <c r="D11" s="114">
        <v>65000</v>
      </c>
      <c r="E11" s="111">
        <v>54079</v>
      </c>
    </row>
    <row r="12" spans="1:5" ht="12.75" customHeight="1">
      <c r="A12" s="112"/>
      <c r="B12" s="116" t="s">
        <v>376</v>
      </c>
      <c r="C12" s="114">
        <v>1010</v>
      </c>
      <c r="D12" s="114"/>
      <c r="E12" s="114"/>
    </row>
    <row r="13" spans="1:5" ht="12.75" customHeight="1">
      <c r="A13" s="112"/>
      <c r="B13" s="113" t="s">
        <v>377</v>
      </c>
      <c r="C13" s="114">
        <v>19860</v>
      </c>
      <c r="D13" s="114">
        <v>19237</v>
      </c>
      <c r="E13" s="114">
        <v>19237</v>
      </c>
    </row>
    <row r="14" spans="1:25" ht="12.75" customHeight="1">
      <c r="A14" s="115"/>
      <c r="B14" s="117" t="s">
        <v>378</v>
      </c>
      <c r="C14" s="114">
        <v>36769</v>
      </c>
      <c r="D14" s="114">
        <v>56954</v>
      </c>
      <c r="E14" s="114">
        <v>56954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17" ht="12.75" customHeight="1">
      <c r="A15" s="115"/>
      <c r="B15" s="113" t="s">
        <v>434</v>
      </c>
      <c r="C15" s="114">
        <v>2500</v>
      </c>
      <c r="D15" s="114">
        <v>2500</v>
      </c>
      <c r="E15" s="114">
        <v>2500</v>
      </c>
      <c r="F15" s="99"/>
      <c r="G15" s="73"/>
      <c r="H15" s="73"/>
      <c r="I15" s="73"/>
      <c r="J15" s="73"/>
      <c r="K15" s="73"/>
      <c r="L15" s="73"/>
      <c r="M15" s="99"/>
      <c r="N15" s="73"/>
      <c r="O15" s="73"/>
      <c r="P15" s="73"/>
      <c r="Q15" s="73"/>
    </row>
    <row r="16" spans="1:17" ht="12.75" customHeight="1">
      <c r="A16" s="115"/>
      <c r="B16" s="113" t="s">
        <v>379</v>
      </c>
      <c r="C16" s="114">
        <v>49105</v>
      </c>
      <c r="D16" s="114">
        <v>90000</v>
      </c>
      <c r="E16" s="114">
        <v>44763</v>
      </c>
      <c r="F16" s="99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5" ht="14.25">
      <c r="A17" s="100" t="s">
        <v>442</v>
      </c>
      <c r="B17" s="100"/>
      <c r="C17" s="138">
        <f>C26+C27+C28+C29+C30+C32</f>
        <v>223752</v>
      </c>
      <c r="D17" s="138">
        <f>D26+D27+D28+D29+D30+D32+D31</f>
        <v>204336</v>
      </c>
      <c r="E17" s="138">
        <f>E26+E27+E28+E29+E30+E32+E31</f>
        <v>201836</v>
      </c>
    </row>
    <row r="18" spans="1:5" ht="12.75" customHeight="1" hidden="1">
      <c r="A18" s="115" t="s">
        <v>380</v>
      </c>
      <c r="B18" s="113" t="s">
        <v>381</v>
      </c>
      <c r="C18" s="114"/>
      <c r="D18" s="114">
        <v>5000</v>
      </c>
      <c r="E18" s="114"/>
    </row>
    <row r="19" spans="1:5" ht="12.75" customHeight="1" hidden="1">
      <c r="A19" s="115" t="s">
        <v>380</v>
      </c>
      <c r="B19" s="113" t="s">
        <v>382</v>
      </c>
      <c r="C19" s="114"/>
      <c r="D19" s="114">
        <v>12000</v>
      </c>
      <c r="E19" s="114"/>
    </row>
    <row r="20" spans="1:5" ht="12.75" customHeight="1" hidden="1">
      <c r="A20" s="112" t="s">
        <v>383</v>
      </c>
      <c r="B20" s="113" t="s">
        <v>384</v>
      </c>
      <c r="C20" s="114"/>
      <c r="D20" s="114">
        <v>2000</v>
      </c>
      <c r="E20" s="114"/>
    </row>
    <row r="21" spans="1:5" ht="12.75" customHeight="1" hidden="1">
      <c r="A21" s="112" t="s">
        <v>385</v>
      </c>
      <c r="B21" s="113" t="s">
        <v>386</v>
      </c>
      <c r="C21" s="114"/>
      <c r="D21" s="114">
        <v>1500</v>
      </c>
      <c r="E21" s="114"/>
    </row>
    <row r="22" spans="1:5" ht="12.75" customHeight="1" hidden="1">
      <c r="A22" s="115" t="s">
        <v>387</v>
      </c>
      <c r="B22" s="113" t="s">
        <v>388</v>
      </c>
      <c r="C22" s="114"/>
      <c r="D22" s="114">
        <v>70000</v>
      </c>
      <c r="E22" s="114"/>
    </row>
    <row r="23" spans="1:5" ht="12.75" customHeight="1" hidden="1">
      <c r="A23" s="112" t="s">
        <v>389</v>
      </c>
      <c r="B23" s="113" t="s">
        <v>390</v>
      </c>
      <c r="C23" s="114"/>
      <c r="D23" s="114">
        <v>100000</v>
      </c>
      <c r="E23" s="114"/>
    </row>
    <row r="24" spans="1:5" ht="12.75" customHeight="1" hidden="1">
      <c r="A24" s="112" t="s">
        <v>391</v>
      </c>
      <c r="B24" s="113" t="s">
        <v>392</v>
      </c>
      <c r="C24" s="114"/>
      <c r="D24" s="114">
        <v>14000</v>
      </c>
      <c r="E24" s="114"/>
    </row>
    <row r="25" spans="1:5" ht="12.75" customHeight="1" hidden="1">
      <c r="A25" s="112" t="s">
        <v>393</v>
      </c>
      <c r="B25" s="113" t="s">
        <v>394</v>
      </c>
      <c r="C25" s="114"/>
      <c r="D25" s="114">
        <v>10000</v>
      </c>
      <c r="E25" s="114"/>
    </row>
    <row r="26" spans="1:5" ht="12.75" customHeight="1">
      <c r="A26" s="115"/>
      <c r="B26" s="113" t="s">
        <v>381</v>
      </c>
      <c r="C26" s="114">
        <v>5000</v>
      </c>
      <c r="D26" s="114">
        <v>2500</v>
      </c>
      <c r="E26" s="114"/>
    </row>
    <row r="27" spans="1:5" ht="12.75" customHeight="1">
      <c r="A27" s="115"/>
      <c r="B27" s="113" t="s">
        <v>437</v>
      </c>
      <c r="C27" s="114">
        <v>4666</v>
      </c>
      <c r="D27" s="114">
        <v>11740</v>
      </c>
      <c r="E27" s="114">
        <v>11740</v>
      </c>
    </row>
    <row r="28" spans="1:5" ht="12.75" customHeight="1">
      <c r="A28" s="112"/>
      <c r="B28" s="113" t="s">
        <v>388</v>
      </c>
      <c r="C28" s="114">
        <v>90086</v>
      </c>
      <c r="D28" s="114">
        <v>70000</v>
      </c>
      <c r="E28" s="114">
        <v>70000</v>
      </c>
    </row>
    <row r="29" spans="1:5" ht="12.75" customHeight="1">
      <c r="A29" s="112"/>
      <c r="B29" s="113" t="s">
        <v>438</v>
      </c>
      <c r="C29" s="114">
        <v>100000</v>
      </c>
      <c r="D29" s="114">
        <v>90096</v>
      </c>
      <c r="E29" s="114">
        <v>90096</v>
      </c>
    </row>
    <row r="30" spans="1:5" ht="12.75" customHeight="1">
      <c r="A30" s="112"/>
      <c r="B30" s="113" t="s">
        <v>439</v>
      </c>
      <c r="C30" s="114">
        <v>14000</v>
      </c>
      <c r="D30" s="114">
        <v>25000</v>
      </c>
      <c r="E30" s="114">
        <v>25000</v>
      </c>
    </row>
    <row r="31" spans="1:5" ht="12.75" customHeight="1">
      <c r="A31" s="112"/>
      <c r="B31" s="113" t="s">
        <v>531</v>
      </c>
      <c r="C31" s="114"/>
      <c r="D31" s="114"/>
      <c r="E31" s="114"/>
    </row>
    <row r="32" spans="1:5" ht="12.75" customHeight="1">
      <c r="A32" s="112"/>
      <c r="B32" s="113" t="s">
        <v>440</v>
      </c>
      <c r="C32" s="114">
        <v>10000</v>
      </c>
      <c r="D32" s="114">
        <v>5000</v>
      </c>
      <c r="E32" s="114">
        <v>5000</v>
      </c>
    </row>
    <row r="33" spans="1:5" ht="14.25">
      <c r="A33" s="100" t="s">
        <v>441</v>
      </c>
      <c r="B33" s="100"/>
      <c r="C33" s="138"/>
      <c r="D33" s="138">
        <v>20000</v>
      </c>
      <c r="E33" s="138">
        <v>20000</v>
      </c>
    </row>
    <row r="34" spans="1:5" ht="14.25">
      <c r="A34" s="100" t="s">
        <v>443</v>
      </c>
      <c r="B34" s="100"/>
      <c r="C34" s="138">
        <v>3774</v>
      </c>
      <c r="D34" s="138">
        <v>6000</v>
      </c>
      <c r="E34" s="138">
        <v>4193</v>
      </c>
    </row>
    <row r="35" spans="1:5" ht="15">
      <c r="A35" s="101" t="s">
        <v>444</v>
      </c>
      <c r="B35" s="102"/>
      <c r="C35" s="138">
        <v>14572</v>
      </c>
      <c r="D35" s="138">
        <v>15000</v>
      </c>
      <c r="E35" s="138">
        <v>12337</v>
      </c>
    </row>
    <row r="36" spans="1:5" ht="15">
      <c r="A36" s="100" t="s">
        <v>445</v>
      </c>
      <c r="B36" s="102"/>
      <c r="C36" s="138">
        <v>28334</v>
      </c>
      <c r="D36" s="138">
        <v>9000</v>
      </c>
      <c r="E36" s="138">
        <v>1827</v>
      </c>
    </row>
    <row r="37" spans="1:5" ht="15">
      <c r="A37" s="100" t="s">
        <v>446</v>
      </c>
      <c r="B37" s="102"/>
      <c r="C37" s="138">
        <v>66120</v>
      </c>
      <c r="D37" s="138">
        <v>67200</v>
      </c>
      <c r="E37" s="138">
        <v>62200</v>
      </c>
    </row>
    <row r="38" spans="1:5" ht="14.25">
      <c r="A38" s="100" t="s">
        <v>447</v>
      </c>
      <c r="B38" s="100"/>
      <c r="C38" s="138">
        <v>44716</v>
      </c>
      <c r="D38" s="138">
        <v>37510</v>
      </c>
      <c r="E38" s="138">
        <v>31865</v>
      </c>
    </row>
    <row r="39" spans="1:5" ht="14.25">
      <c r="A39" s="184" t="s">
        <v>448</v>
      </c>
      <c r="B39" s="184"/>
      <c r="C39" s="185">
        <f>C38+C36+C35+C34+C33+C17+C10+C37</f>
        <v>570703</v>
      </c>
      <c r="D39" s="185">
        <f>D10+D17+D33+D34+D35+D36+D37+D38</f>
        <v>592737</v>
      </c>
      <c r="E39" s="185">
        <f>E38+E36+E35+E34+E33+E17+E10+E37</f>
        <v>511791</v>
      </c>
    </row>
    <row r="40" spans="1:5" ht="14.25">
      <c r="A40" s="100"/>
      <c r="B40" s="100" t="s">
        <v>395</v>
      </c>
      <c r="C40" s="51">
        <v>4821</v>
      </c>
      <c r="D40" s="137">
        <v>9000</v>
      </c>
      <c r="E40" s="137">
        <v>8021</v>
      </c>
    </row>
    <row r="41" spans="1:5" ht="14.25">
      <c r="A41" s="100"/>
      <c r="B41" s="100" t="s">
        <v>396</v>
      </c>
      <c r="C41" s="182">
        <v>1841</v>
      </c>
      <c r="D41" s="137">
        <v>4000</v>
      </c>
      <c r="E41" s="137">
        <v>2296</v>
      </c>
    </row>
    <row r="42" spans="1:5" ht="15">
      <c r="A42" s="102"/>
      <c r="B42" s="100" t="s">
        <v>397</v>
      </c>
      <c r="C42" s="182">
        <v>9720</v>
      </c>
      <c r="D42" s="137">
        <v>10000</v>
      </c>
      <c r="E42" s="137">
        <v>9790</v>
      </c>
    </row>
    <row r="43" spans="1:5" ht="14.25">
      <c r="A43" s="105"/>
      <c r="B43" s="100" t="s">
        <v>398</v>
      </c>
      <c r="C43" s="182">
        <v>3926</v>
      </c>
      <c r="D43" s="137">
        <v>6000</v>
      </c>
      <c r="E43" s="137">
        <v>3624</v>
      </c>
    </row>
    <row r="44" spans="1:5" ht="15.75">
      <c r="A44" s="106"/>
      <c r="B44" s="100" t="s">
        <v>399</v>
      </c>
      <c r="C44" s="182">
        <v>3716</v>
      </c>
      <c r="D44" s="137">
        <v>10300</v>
      </c>
      <c r="E44" s="137">
        <v>4879</v>
      </c>
    </row>
    <row r="45" spans="1:5" ht="15.75">
      <c r="A45" s="106"/>
      <c r="B45" s="100" t="s">
        <v>400</v>
      </c>
      <c r="C45" s="182">
        <v>17567</v>
      </c>
      <c r="D45" s="137">
        <v>17800</v>
      </c>
      <c r="E45" s="137">
        <v>16472</v>
      </c>
    </row>
    <row r="46" spans="1:5" ht="15.75">
      <c r="A46" s="106"/>
      <c r="B46" s="100" t="s">
        <v>401</v>
      </c>
      <c r="C46" s="182">
        <v>1694</v>
      </c>
      <c r="D46" s="137">
        <v>2500</v>
      </c>
      <c r="E46" s="137">
        <v>2479</v>
      </c>
    </row>
    <row r="47" spans="1:5" ht="15.75">
      <c r="A47" s="183"/>
      <c r="B47" s="100" t="s">
        <v>532</v>
      </c>
      <c r="C47" s="182">
        <v>2240</v>
      </c>
      <c r="D47" s="137">
        <v>3604</v>
      </c>
      <c r="E47" s="137">
        <v>3600</v>
      </c>
    </row>
    <row r="48" spans="1:5" ht="15.75">
      <c r="A48" s="183"/>
      <c r="B48" s="100" t="s">
        <v>533</v>
      </c>
      <c r="C48" s="100"/>
      <c r="D48" s="137">
        <v>720</v>
      </c>
      <c r="E48" s="137">
        <v>720</v>
      </c>
    </row>
    <row r="49" spans="1:5" ht="15.75">
      <c r="A49" s="183"/>
      <c r="B49" s="100" t="s">
        <v>534</v>
      </c>
      <c r="C49" s="100"/>
      <c r="D49" s="137">
        <v>606</v>
      </c>
      <c r="E49" s="137">
        <v>606</v>
      </c>
    </row>
    <row r="50" spans="1:5" ht="15.75">
      <c r="A50" s="183"/>
      <c r="B50" s="100" t="s">
        <v>535</v>
      </c>
      <c r="C50" s="182">
        <v>1360</v>
      </c>
      <c r="D50" s="137">
        <v>2226</v>
      </c>
      <c r="E50" s="137">
        <v>2226</v>
      </c>
    </row>
    <row r="51" spans="1:5" ht="15.75">
      <c r="A51" s="183"/>
      <c r="B51" s="100" t="s">
        <v>536</v>
      </c>
      <c r="C51" s="182">
        <v>2120</v>
      </c>
      <c r="D51" s="137">
        <v>3630</v>
      </c>
      <c r="E51" s="137">
        <v>3630</v>
      </c>
    </row>
    <row r="52" spans="1:5" ht="15.75">
      <c r="A52" s="183"/>
      <c r="B52" s="100" t="s">
        <v>537</v>
      </c>
      <c r="C52" s="100"/>
      <c r="D52" s="137">
        <v>212</v>
      </c>
      <c r="E52" s="137">
        <v>206</v>
      </c>
    </row>
    <row r="53" spans="1:5" ht="15.75">
      <c r="A53" s="183"/>
      <c r="B53" s="181" t="s">
        <v>538</v>
      </c>
      <c r="C53" s="181"/>
      <c r="D53" s="137">
        <v>296</v>
      </c>
      <c r="E53" s="137">
        <v>294</v>
      </c>
    </row>
    <row r="54" spans="1:5" ht="15.75">
      <c r="A54" s="183"/>
      <c r="B54" s="100" t="s">
        <v>539</v>
      </c>
      <c r="C54" s="181"/>
      <c r="D54" s="137">
        <v>204</v>
      </c>
      <c r="E54" s="137">
        <v>204</v>
      </c>
    </row>
    <row r="55" spans="1:5" ht="15.75">
      <c r="A55" s="106"/>
      <c r="B55" s="100"/>
      <c r="C55" s="138"/>
      <c r="D55" s="138"/>
      <c r="E55" s="138"/>
    </row>
    <row r="56" spans="1:5" ht="15.75">
      <c r="A56" s="186"/>
      <c r="B56" s="184" t="s">
        <v>282</v>
      </c>
      <c r="C56" s="185">
        <f>SUM(C39:C55)</f>
        <v>619708</v>
      </c>
      <c r="D56" s="185">
        <f>SUM(D39:D55)</f>
        <v>663835</v>
      </c>
      <c r="E56" s="185">
        <f>SUM(E39:E55)</f>
        <v>570838</v>
      </c>
    </row>
    <row r="57" ht="15.75">
      <c r="A57" s="103"/>
    </row>
    <row r="58" spans="1:5" ht="15.75">
      <c r="A58" s="103"/>
      <c r="C58" s="104"/>
      <c r="D58" s="104"/>
      <c r="E58" s="104"/>
    </row>
    <row r="59" ht="15.75">
      <c r="A59" s="103"/>
    </row>
    <row r="60" spans="1:2" ht="15.75">
      <c r="A60" s="103"/>
      <c r="B60" s="2"/>
    </row>
    <row r="61" spans="1:2" ht="15.75" hidden="1">
      <c r="A61" s="103"/>
      <c r="B61" s="1" t="s">
        <v>402</v>
      </c>
    </row>
    <row r="62" spans="1:2" ht="15.75" hidden="1">
      <c r="A62" s="103"/>
      <c r="B62" s="1" t="s">
        <v>403</v>
      </c>
    </row>
    <row r="63" spans="1:6" ht="15.75">
      <c r="A63" s="103"/>
      <c r="B63" s="52" t="s">
        <v>544</v>
      </c>
      <c r="C63" s="52" t="s">
        <v>578</v>
      </c>
      <c r="E63" s="11"/>
      <c r="F63" s="64"/>
    </row>
    <row r="64" spans="1:6" ht="15.75">
      <c r="A64" s="103"/>
      <c r="B64" s="52" t="s">
        <v>545</v>
      </c>
      <c r="C64" s="52" t="s">
        <v>579</v>
      </c>
      <c r="E64" s="4"/>
      <c r="F64" s="52"/>
    </row>
    <row r="65" ht="15.75">
      <c r="A65" s="103"/>
    </row>
    <row r="66" ht="15.75">
      <c r="A66" s="103"/>
    </row>
    <row r="67" spans="1:5" ht="15.75">
      <c r="A67" s="103"/>
      <c r="B67" s="4"/>
      <c r="D67" s="4"/>
      <c r="E67" s="4"/>
    </row>
    <row r="68" spans="1:5" ht="15.75">
      <c r="A68" s="103"/>
      <c r="B68" s="26"/>
      <c r="C68" s="11"/>
      <c r="D68" s="26"/>
      <c r="E68" s="4"/>
    </row>
    <row r="69" ht="15.75">
      <c r="A69" s="103"/>
    </row>
    <row r="70" ht="15.75">
      <c r="A70" s="103"/>
    </row>
    <row r="71" ht="15.75">
      <c r="A71" s="103"/>
    </row>
    <row r="72" ht="15.75">
      <c r="A72" s="103"/>
    </row>
    <row r="73" ht="15.75">
      <c r="A73" s="103"/>
    </row>
    <row r="74" ht="15.75">
      <c r="A74" s="103"/>
    </row>
    <row r="75" ht="15.75">
      <c r="A75" s="103"/>
    </row>
    <row r="76" ht="15.75">
      <c r="A76" s="103"/>
    </row>
    <row r="77" ht="15.75">
      <c r="A77" s="103"/>
    </row>
  </sheetData>
  <mergeCells count="5">
    <mergeCell ref="A2:E2"/>
    <mergeCell ref="A10:B10"/>
    <mergeCell ref="A9:B9"/>
    <mergeCell ref="A6:E6"/>
    <mergeCell ref="A5:E5"/>
  </mergeCells>
  <printOptions/>
  <pageMargins left="0.26" right="0.22" top="0.21" bottom="0.21" header="0.17" footer="0.1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aa</cp:lastModifiedBy>
  <cp:lastPrinted>2012-01-26T13:40:26Z</cp:lastPrinted>
  <dcterms:created xsi:type="dcterms:W3CDTF">2000-07-24T05:48:36Z</dcterms:created>
  <dcterms:modified xsi:type="dcterms:W3CDTF">2012-02-01T08:13:21Z</dcterms:modified>
  <cp:category/>
  <cp:version/>
  <cp:contentType/>
  <cp:contentStatus/>
</cp:coreProperties>
</file>