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96" windowWidth="15120" windowHeight="9420" activeTab="2"/>
  </bookViews>
  <sheets>
    <sheet name="КУЛТУРА" sheetId="1" r:id="rId1"/>
    <sheet name="Приходи Прил.2 " sheetId="2" r:id="rId2"/>
    <sheet name="Р-ди по функции Прил.3" sheetId="3" r:id="rId3"/>
    <sheet name="Р-ди по разпоредители Прил.4" sheetId="4" r:id="rId4"/>
    <sheet name="KR" sheetId="5" r:id="rId5"/>
    <sheet name="ИБСФ Прил.5" sheetId="6" r:id="rId6"/>
    <sheet name="ОбС и предст.р-ди Прил.7" sheetId="7" r:id="rId7"/>
    <sheet name="спорт" sheetId="8" r:id="rId8"/>
    <sheet name="читалища" sheetId="9" r:id="rId9"/>
  </sheets>
  <definedNames>
    <definedName name="_xlnm.Print_Titles" localSheetId="1">'Приходи Прил.2 '!$11:$14</definedName>
    <definedName name="_xlnm.Print_Titles" localSheetId="8">'читалища'!$11:$14</definedName>
  </definedNames>
  <calcPr fullCalcOnLoad="1"/>
</workbook>
</file>

<file path=xl/sharedStrings.xml><?xml version="1.0" encoding="utf-8"?>
<sst xmlns="http://schemas.openxmlformats.org/spreadsheetml/2006/main" count="661" uniqueCount="532">
  <si>
    <t>ВСИЧКО: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</si>
  <si>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</si>
  <si>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</si>
  <si>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</si>
  <si>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</si>
  <si>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</si>
  <si>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</si>
  <si>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</si>
  <si>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</si>
  <si>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</si>
  <si>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</si>
  <si>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</si>
  <si>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</si>
  <si>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</si>
  <si>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</si>
  <si>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</si>
  <si>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</si>
  <si>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</si>
  <si>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наследствата</t>
  </si>
  <si>
    <t>13 02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</si>
  <si>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</si>
  <si>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</si>
  <si>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</si>
  <si>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</si>
  <si>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</si>
  <si>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</si>
  <si>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</si>
  <si>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</si>
  <si>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</si>
  <si>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</si>
  <si>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</si>
  <si>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</si>
  <si>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</si>
  <si>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</si>
  <si>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</si>
  <si>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</si>
  <si>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</si>
  <si>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такси за добив на кариерни материали</t>
  </si>
  <si>
    <t>27 09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</si>
  <si>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</si>
  <si>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</si>
  <si>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</si>
  <si>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</si>
  <si>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</si>
  <si>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27 16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</si>
  <si>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</si>
  <si>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</si>
  <si>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</si>
  <si>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</si>
  <si>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</si>
  <si>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</si>
  <si>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</si>
  <si>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</si>
  <si>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</si>
  <si>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</si>
  <si>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</si>
  <si>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</si>
  <si>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</si>
  <si>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наличности в касата в края на периода (-)</t>
  </si>
  <si>
    <t>95 11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</si>
  <si>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</si>
  <si>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</si>
  <si>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</si>
  <si>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</si>
  <si>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</si>
  <si>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</si>
  <si>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</si>
  <si>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</si>
  <si>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</si>
  <si>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</si>
  <si>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</si>
  <si>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</si>
  <si>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</si>
  <si>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</si>
  <si>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</si>
  <si>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</si>
  <si>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</si>
  <si>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</si>
  <si>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</si>
  <si>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</si>
  <si>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</si>
  <si>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</si>
  <si>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</si>
  <si>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туристически такси</t>
  </si>
  <si>
    <t>такси за ползване на детски градини</t>
  </si>
  <si>
    <t>текущи дарения, помощи и други безв.суми</t>
  </si>
  <si>
    <t>*  ДД - Държавни дейности; МД - местни дейности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</si>
  <si>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</si>
  <si>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</si>
  <si>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</si>
  <si>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</si>
  <si>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</si>
  <si>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</si>
  <si>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</si>
  <si>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</si>
  <si>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</si>
  <si>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</si>
  <si>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врем.съхр.ср-ва и ср-ва на разпорежд.- (нето)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</si>
  <si>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</si>
  <si>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</si>
  <si>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</si>
  <si>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</si>
  <si>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</si>
  <si>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</si>
  <si>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</si>
  <si>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</si>
  <si>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</si>
  <si>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</si>
  <si>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 xml:space="preserve"> РАЗХОДНИ ПАРАГРАФИ</t>
  </si>
  <si>
    <t>01 03</t>
  </si>
  <si>
    <t>Възнаграждения по извънтрудови правоотношения</t>
  </si>
  <si>
    <t>02 02</t>
  </si>
  <si>
    <t>ДОО за сметка на работодателя</t>
  </si>
  <si>
    <t>З О В за сметка на работодателя</t>
  </si>
  <si>
    <t>Допълн.задълж.осигуряване УПФ</t>
  </si>
  <si>
    <t>Материали</t>
  </si>
  <si>
    <t>10 15</t>
  </si>
  <si>
    <t>Вода,горива,ел.енергия</t>
  </si>
  <si>
    <t>10 16</t>
  </si>
  <si>
    <t>Други разходи за външни услуги</t>
  </si>
  <si>
    <t>10 20</t>
  </si>
  <si>
    <t>Платени данъци, мита, такси</t>
  </si>
  <si>
    <t>10 40</t>
  </si>
  <si>
    <t>Командировки в страната</t>
  </si>
  <si>
    <t>10 51</t>
  </si>
  <si>
    <t>Командировки в чужбина</t>
  </si>
  <si>
    <t>10 52</t>
  </si>
  <si>
    <t>Разходи за застраховки</t>
  </si>
  <si>
    <t>10 62</t>
  </si>
  <si>
    <t>Други некласифицирани разходи</t>
  </si>
  <si>
    <t>10 98</t>
  </si>
  <si>
    <t>Разходи за членски внос</t>
  </si>
  <si>
    <t>46 00</t>
  </si>
  <si>
    <t>Придобиване на стопански инвентар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</si>
  <si>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</si>
  <si>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</si>
  <si>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</si>
  <si>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</si>
  <si>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ВСИЧКО ЗА ОБЩИНА БАЛЧИК</t>
  </si>
  <si>
    <t>05 51</t>
  </si>
  <si>
    <t>05 60</t>
  </si>
  <si>
    <t>05 80</t>
  </si>
  <si>
    <t>01 09</t>
  </si>
  <si>
    <t>10 14</t>
  </si>
  <si>
    <t>Учебни и научно-изслед.р-ди и книги за библ.</t>
  </si>
  <si>
    <t>ДМС и други доп.възнаграждения</t>
  </si>
  <si>
    <t xml:space="preserve">                              / Я.Павлова /</t>
  </si>
  <si>
    <t>И Б С Ф                                                            РАЗХОДНИ ПАРАГРАФИ</t>
  </si>
  <si>
    <t>П р и в а т и з а ц и я</t>
  </si>
  <si>
    <t>И Б С Ф                                              ПРИХОДНИ ПАРАГРАФИ</t>
  </si>
  <si>
    <t>Приходи от лихви</t>
  </si>
  <si>
    <t>ЗОВ за сметка на работодателя</t>
  </si>
  <si>
    <t>Други приходи</t>
  </si>
  <si>
    <t>Вода, горива и ел.енергия</t>
  </si>
  <si>
    <t>Приходи от продажба на ДМА</t>
  </si>
  <si>
    <t>40 02</t>
  </si>
  <si>
    <t>Други външни услуги</t>
  </si>
  <si>
    <t xml:space="preserve"> </t>
  </si>
  <si>
    <t>Текущ ремонт</t>
  </si>
  <si>
    <t>10 30</t>
  </si>
  <si>
    <t>Приходи от концесии</t>
  </si>
  <si>
    <t>Всичко собствени приходи</t>
  </si>
  <si>
    <t>52 01</t>
  </si>
  <si>
    <t>Чужди средства от други лица</t>
  </si>
  <si>
    <t>93 10</t>
  </si>
  <si>
    <t>Получ.трансф.м/у бюджет и ИБСФ/+/</t>
  </si>
  <si>
    <t>Предост.трансф.м/у бюджет и ИБСФ</t>
  </si>
  <si>
    <t>Получ.трансф.м/у ИБСФ и ИБСФ/+/</t>
  </si>
  <si>
    <t>63 01</t>
  </si>
  <si>
    <t>Предост.трансф.м/у ИБСФ и ИБСФ</t>
  </si>
  <si>
    <t>63 02</t>
  </si>
  <si>
    <t>Приходи от приватизация</t>
  </si>
  <si>
    <t>90 00</t>
  </si>
  <si>
    <t>Всичко приходи</t>
  </si>
  <si>
    <t>Глоби</t>
  </si>
  <si>
    <t>/ Я. Павлова /</t>
  </si>
  <si>
    <t>Приложение № 3</t>
  </si>
  <si>
    <t>такси за притежаване на куче</t>
  </si>
  <si>
    <t>27 17</t>
  </si>
  <si>
    <t>24 19</t>
  </si>
  <si>
    <t>приходи от други лихви</t>
  </si>
  <si>
    <t>36 01</t>
  </si>
  <si>
    <t>95 08</t>
  </si>
  <si>
    <t>02 05</t>
  </si>
  <si>
    <t>Изплатени суми от СБКО, облекло и други</t>
  </si>
  <si>
    <t>4. Сдружение на кметовете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</si>
  <si>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</si>
  <si>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</si>
  <si>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</si>
  <si>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</si>
  <si>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</si>
  <si>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</si>
  <si>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</si>
  <si>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остатък в лева по сметки от предход. п-д</t>
  </si>
  <si>
    <t>наличности в лева по с/ки в края на п-да (-)</t>
  </si>
  <si>
    <t>наличности в левова равност.по валутни сметки (-)</t>
  </si>
  <si>
    <t>реализирани курсови разлики от вал.операции</t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</si>
  <si>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</si>
  <si>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</si>
  <si>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</si>
  <si>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К С Ф</t>
  </si>
  <si>
    <t xml:space="preserve">                                     Директор дирекция БФС: ...................................</t>
  </si>
  <si>
    <t>Директор дирекция БФС: ...........................</t>
  </si>
  <si>
    <t>остатък в левова равност.по валутни сметки (+)</t>
  </si>
  <si>
    <t>95 02</t>
  </si>
  <si>
    <t>ФУНКЦИИ</t>
  </si>
  <si>
    <t>Държ.дейности с общ.приходи</t>
  </si>
  <si>
    <t>І. Общи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</si>
  <si>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</si>
  <si>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</si>
  <si>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</si>
  <si>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 и грижи</t>
  </si>
  <si>
    <t>VІ. ЖС, БКС и опазване на околна среда</t>
  </si>
  <si>
    <t>VІІ. Дейности по почив., културното и религ.дело</t>
  </si>
  <si>
    <t>VІІІ. Икономически дейности и услуги</t>
  </si>
  <si>
    <t>ІХ. Други</t>
  </si>
  <si>
    <t>ВСИЧКО</t>
  </si>
  <si>
    <t>Изготвил:</t>
  </si>
  <si>
    <t>Директор дирекция БФС: ...................................</t>
  </si>
  <si>
    <t>РАЗПОРЕДИТЕЛИ</t>
  </si>
  <si>
    <t>Общ.администрация</t>
  </si>
  <si>
    <t>Км-во с.Гурково</t>
  </si>
  <si>
    <t>Км-во с.Дропла</t>
  </si>
  <si>
    <t>Км-во с.Кранево</t>
  </si>
  <si>
    <t>Км-во с.Оброчище</t>
  </si>
  <si>
    <t>Км-во с.Соколово</t>
  </si>
  <si>
    <t>Км-во с.Сенокос</t>
  </si>
  <si>
    <t>Км-во с.Стражица</t>
  </si>
  <si>
    <t>СОУ "Христо Ботев"</t>
  </si>
  <si>
    <t>ОУ "Антим I"</t>
  </si>
  <si>
    <t>ОУ Кирил и Методий</t>
  </si>
  <si>
    <t>Общ. П  Б К С</t>
  </si>
  <si>
    <t>СОУ с.Оброчище</t>
  </si>
  <si>
    <t>ОУ с.Соколово</t>
  </si>
  <si>
    <t>ОУ с.Сенокос</t>
  </si>
  <si>
    <t xml:space="preserve">РЕЗЕРВ  </t>
  </si>
  <si>
    <t xml:space="preserve">ВСИЧКО </t>
  </si>
  <si>
    <t>Исторически музей</t>
  </si>
  <si>
    <t xml:space="preserve">Салдо на 01.01.2009 г. </t>
  </si>
  <si>
    <t>77 00</t>
  </si>
  <si>
    <t>Възнаграждения по тр.правоотн-я</t>
  </si>
  <si>
    <t>01 01</t>
  </si>
  <si>
    <t>ДЗПО за сметка на работодателя</t>
  </si>
  <si>
    <t>Командировки</t>
  </si>
  <si>
    <t xml:space="preserve">                       Изготвил:</t>
  </si>
  <si>
    <t>10 92</t>
  </si>
  <si>
    <t>Съдебни обещетения</t>
  </si>
  <si>
    <t xml:space="preserve"> III.Читалищна дейност , в т.ч.</t>
  </si>
  <si>
    <t xml:space="preserve">ВСИЧКО ЧИТАЛИЩА </t>
  </si>
  <si>
    <t>Приложение №: 1</t>
  </si>
  <si>
    <t>О  Б  Щ  И  Н  А    Б  А  Л  Ч  И  К</t>
  </si>
  <si>
    <t>Приложение № 2</t>
  </si>
  <si>
    <t>РЕЗЕРВ</t>
  </si>
  <si>
    <t>О  Т  Ч  Е  Т</t>
  </si>
  <si>
    <t xml:space="preserve">                НА РАЗХОДИТЕ ЗА ЧИТАЛИЩНИ ДЕЙНОСТИ </t>
  </si>
  <si>
    <t>31 28</t>
  </si>
  <si>
    <t xml:space="preserve">І. Ученически спортни игри по календар на МОН </t>
  </si>
  <si>
    <t xml:space="preserve">1.За провеждане на ученически училищни  състезания    </t>
  </si>
  <si>
    <t>2.За участие в областни , градски, зонални състезания</t>
  </si>
  <si>
    <t>3. За училища и ЦДГ   държ. Отговорност</t>
  </si>
  <si>
    <t>ІІ. Спортен календар, спорт за всички</t>
  </si>
  <si>
    <t xml:space="preserve">1.Градски и общински първенства, спорт за всички </t>
  </si>
  <si>
    <t>2.За хонорари на треньори, участие в турнири</t>
  </si>
  <si>
    <t>3. Спортни юбилеи, юбилейни турнири и др.</t>
  </si>
  <si>
    <t>в т.ч. а) Индивидуален турнир по шахмат за купа “Балчик"</t>
  </si>
  <si>
    <t xml:space="preserve">         б) Общински турнир по тенис на маса – 3 март</t>
  </si>
  <si>
    <t xml:space="preserve">          в) 17 май - Ден на българския спорт</t>
  </si>
  <si>
    <t xml:space="preserve">          г) Морско плуване за всички, август</t>
  </si>
  <si>
    <t>2. Морски клуб</t>
  </si>
  <si>
    <t>3. Водомоторен клуб гр. Балчик</t>
  </si>
  <si>
    <t>4. Клуб по лека атлетика "Черно море -2005"</t>
  </si>
  <si>
    <t>5. Клуб тенис на маса "Балчик"</t>
  </si>
  <si>
    <t>6. Общински радиоклуб</t>
  </si>
  <si>
    <t>8. Планински рали шампионат</t>
  </si>
  <si>
    <t>9. Бокс</t>
  </si>
  <si>
    <t>11. Гранд при Дионисополис</t>
  </si>
  <si>
    <t>12. Световна купа конен спорт</t>
  </si>
  <si>
    <t>V. Финансиране на футболните клубове</t>
  </si>
  <si>
    <t>2. ФК  и спорт с. Оброчище</t>
  </si>
  <si>
    <t xml:space="preserve">3. ФК  и спорт с. Дропла </t>
  </si>
  <si>
    <t xml:space="preserve">4. ФК и спорт  с. Сенокос </t>
  </si>
  <si>
    <t>5. ФК и спорт  с. Соколово</t>
  </si>
  <si>
    <t>6. ФК и спорт  с. Гурково</t>
  </si>
  <si>
    <t xml:space="preserve">7. ФК и спорт  с. Стражица </t>
  </si>
  <si>
    <t>8. ФК "Балик"</t>
  </si>
  <si>
    <t>9. За издръжка на стадиона в Балчик</t>
  </si>
  <si>
    <t xml:space="preserve">10. За РЗ на утвърдена численост в Балчик </t>
  </si>
  <si>
    <t>VІ. Всичко за спортна дейност /Раздел І - VІІ/</t>
  </si>
  <si>
    <t xml:space="preserve">                                                                         Изготвил:             </t>
  </si>
  <si>
    <t xml:space="preserve">                                                                                     Директор дирекция "БФС":</t>
  </si>
  <si>
    <t xml:space="preserve">О Т Ч Е Т  НА РАЗХОДИТЕ  ЗА РАЗВИТИЕ НА СПОРТА </t>
  </si>
  <si>
    <t xml:space="preserve"> ОБЩИНА БАЛЧИК</t>
  </si>
  <si>
    <t>Предост.заеми м/ у ИБСФ/-/ /+/</t>
  </si>
  <si>
    <t>Приходи от такси за соц. Услуги</t>
  </si>
  <si>
    <t>02 09</t>
  </si>
  <si>
    <t>Заплати по извънтруд.правоотн.</t>
  </si>
  <si>
    <t>Други плащания и възнаграждения</t>
  </si>
  <si>
    <t>Приложение № 4</t>
  </si>
  <si>
    <t>Приложение №:6</t>
  </si>
  <si>
    <t xml:space="preserve">                  / Я.Павлова /</t>
  </si>
  <si>
    <t xml:space="preserve">                                                                                                       / Я. Павлова /</t>
  </si>
  <si>
    <t xml:space="preserve">                                  Директор дирекция БФС: ...................................</t>
  </si>
  <si>
    <t>ОУ с.Стражица</t>
  </si>
  <si>
    <t>ОУ с.Дропла</t>
  </si>
  <si>
    <t>ІII. Подпомагане на спортни клубове в т.ч.международ.и нац.</t>
  </si>
  <si>
    <t>1. Шахматен клуб "Балчик"</t>
  </si>
  <si>
    <t>10. Национален дамски офроуд шампионат</t>
  </si>
  <si>
    <t>Заплата председател на Общински съвет</t>
  </si>
  <si>
    <r>
      <t xml:space="preserve">окончателен годишен </t>
    </r>
    <r>
      <rPr>
        <b/>
        <sz val="9"/>
        <rFont val="Times New Roman"/>
        <family val="1"/>
      </rPr>
      <t>/патентен/</t>
    </r>
    <r>
      <rPr>
        <sz val="9"/>
        <rFont val="Times New Roman"/>
        <family val="1"/>
      </rPr>
      <t xml:space="preserve"> данък</t>
    </r>
  </si>
  <si>
    <t>1. ПФК “Черноморец” гр. Балчик</t>
  </si>
  <si>
    <t xml:space="preserve">          д/ пенсионерски спортен клуб "Здравец"</t>
  </si>
  <si>
    <r>
      <t xml:space="preserve">В общата изравнителна субсидия са вкл. И разходите за ЕЗП   </t>
    </r>
    <r>
      <rPr>
        <b/>
        <sz val="9"/>
        <rFont val="Times New Roman"/>
        <family val="1"/>
      </rPr>
      <t>54 000 лв.</t>
    </r>
  </si>
  <si>
    <t>VI  Капиталови разходи</t>
  </si>
  <si>
    <t>93 39</t>
  </si>
  <si>
    <t>74 11</t>
  </si>
  <si>
    <r>
      <t xml:space="preserve">Получени заеми от ЦРБ / </t>
    </r>
    <r>
      <rPr>
        <b/>
        <sz val="9"/>
        <rFont val="Times New Roman"/>
        <family val="1"/>
      </rPr>
      <t xml:space="preserve">САПАРД </t>
    </r>
    <r>
      <rPr>
        <sz val="9"/>
        <rFont val="Times New Roman"/>
        <family val="1"/>
      </rPr>
      <t>/</t>
    </r>
  </si>
  <si>
    <t>93 20</t>
  </si>
  <si>
    <t>Възстановен кредит от Ф-д"Енерг. ефект."(-)</t>
  </si>
  <si>
    <t>Актуализиран бюджет  към        31.12.2009г</t>
  </si>
  <si>
    <t>Салдо към 30.09.2009 г.</t>
  </si>
  <si>
    <t>Актуализир. бюджет към 31.12.2009г</t>
  </si>
  <si>
    <t>ПГ за КОС</t>
  </si>
  <si>
    <t>13. Волейболен клуб</t>
  </si>
  <si>
    <t>14. Други финансови помощи</t>
  </si>
  <si>
    <t>93 98</t>
  </si>
  <si>
    <t>Друго финансиране (+*-)</t>
  </si>
  <si>
    <t>7. Регата Балчик и Румъния</t>
  </si>
  <si>
    <t>88 03</t>
  </si>
  <si>
    <t>Възстановен кредит от Ф-д"Енерг. ефект."(+)</t>
  </si>
  <si>
    <t>очаквано</t>
  </si>
  <si>
    <t xml:space="preserve">                                                                    ОТЧЕТ НА ПРИХОДИТЕ  към 31 декември 2009 ГОДИНА</t>
  </si>
  <si>
    <t>ОТЧЕТ  31.12..2008г</t>
  </si>
  <si>
    <t>Отчет 31.12.2009г.</t>
  </si>
  <si>
    <t>друго финансиране- заем от набирателна с/ка</t>
  </si>
  <si>
    <t>31 19</t>
  </si>
  <si>
    <t>целеви трансфери по ЗОДФЛ</t>
  </si>
  <si>
    <t>Отчет 31.12.2008г</t>
  </si>
  <si>
    <t>ОТЧЕТ НА РАЗХОДИТЕ ПО ФУНКЦИИ  към  31 декември  2009 г</t>
  </si>
  <si>
    <t>ОТЧЕТ НА  РАЗХОДИТЕ ПО РАЗПОРЕДИТЕЛИ  към  31 декември  2009 г</t>
  </si>
  <si>
    <t>НУ с.Гурково</t>
  </si>
  <si>
    <t xml:space="preserve"> Директор дирекция БФС: ...................................</t>
  </si>
  <si>
    <t>Х. РЕЗЕРВ</t>
  </si>
  <si>
    <t>Актуализиран бюджет към 31.12.2009г</t>
  </si>
  <si>
    <t>ЗА РАЗХОДИТЕ НА ОБЩИНСКИ СЪВЕТ към  31 декември 2009 г</t>
  </si>
  <si>
    <t>ОТЧЕТ  31.12.2008г</t>
  </si>
  <si>
    <t>ОТЧЕТ  31.12.2009г</t>
  </si>
  <si>
    <t>НА ПРЕДСТАВИТЕЛНИТЕ РАЗХОДИ  към  31 декември  2009 ГОДИНА</t>
  </si>
  <si>
    <t>към  31 декември 2009 година</t>
  </si>
  <si>
    <t>Приложение № 5</t>
  </si>
  <si>
    <t>О Т Ч Е Т - І V ТРИМЕСЕЧИЕ</t>
  </si>
  <si>
    <t xml:space="preserve">КАПИТАЛОВИ РАЗХОДИ ПО ОБЕКТИ ЗА 2009 г. </t>
  </si>
  <si>
    <t>Наименование</t>
  </si>
  <si>
    <t>Дей-ност</t>
  </si>
  <si>
    <t>Бюджет 2009 г.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</si>
  <si>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</si>
  <si>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</si>
  <si>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</si>
  <si>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</si>
  <si>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</si>
  <si>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</si>
  <si>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</si>
  <si>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 xml:space="preserve">ИБСФ </t>
  </si>
  <si>
    <t>ДРУГИ</t>
  </si>
  <si>
    <t>x</t>
  </si>
  <si>
    <t>ОСНОВЕН РЕМОНТ - 5100</t>
  </si>
  <si>
    <t>Функция І - Общодърж.служби</t>
  </si>
  <si>
    <t>Функция ІІІ Образование</t>
  </si>
  <si>
    <t>ОР стол СОУ "Христо Ботев"</t>
  </si>
  <si>
    <t>Енергийна ефективност ОУ"Антим І"-ОБА-дофинанс.</t>
  </si>
  <si>
    <t xml:space="preserve">ОР ОДЗ  №2 </t>
  </si>
  <si>
    <r>
      <t xml:space="preserve">ОР ЦДГ №2 филиал  </t>
    </r>
    <r>
      <rPr>
        <b/>
        <sz val="10"/>
        <rFont val="Times New Roman"/>
        <family val="1"/>
      </rPr>
      <t>целеви  "СИФ"</t>
    </r>
  </si>
  <si>
    <r>
      <t xml:space="preserve">ОР ЦДГ №2 филиал  </t>
    </r>
    <r>
      <rPr>
        <b/>
        <sz val="10"/>
        <rFont val="Times New Roman"/>
        <family val="1"/>
      </rPr>
      <t>целеви 10 % резерв"СИФ"</t>
    </r>
  </si>
  <si>
    <t>Оптимизация ОУ "Антим І"</t>
  </si>
  <si>
    <t>Функция V" Социално осигоряване,подпомагане и грижи"</t>
  </si>
  <si>
    <t>ОР пенс.клуб с.Ляхово</t>
  </si>
  <si>
    <t>Функция VІ ЖС, Благоустрояване, КС, ОСС</t>
  </si>
  <si>
    <r>
      <t xml:space="preserve">Изработка проект рехаб.Общински паркинг Балчик </t>
    </r>
  </si>
  <si>
    <r>
      <t xml:space="preserve">Изготвяне работни проекти улица"Черно море" Балчик </t>
    </r>
  </si>
  <si>
    <t xml:space="preserve">Проект рехабилитация ул."Дунав"гр. Балчик  </t>
  </si>
  <si>
    <t>Функция VІІ - Почивно дело, култура, религиозни дейности и спорт</t>
  </si>
  <si>
    <t>ОР стадион гр.Балчик</t>
  </si>
  <si>
    <t>Функция VІІІ - Икономически дейности и услуги</t>
  </si>
  <si>
    <r>
      <t>ОР местни и общински пътища</t>
    </r>
    <r>
      <rPr>
        <b/>
        <sz val="10"/>
        <rFont val="Times New Roman"/>
        <family val="1"/>
      </rPr>
      <t>-целеви</t>
    </r>
  </si>
  <si>
    <r>
      <t>ОР местни и общински пътища-</t>
    </r>
    <r>
      <rPr>
        <b/>
        <sz val="10"/>
        <rFont val="Times New Roman"/>
        <family val="1"/>
      </rPr>
      <t>целеви резерв 10%</t>
    </r>
  </si>
  <si>
    <t>Придобиване ДМА - 5200</t>
  </si>
  <si>
    <t>Функция І  - Общодържавни служби</t>
  </si>
  <si>
    <t xml:space="preserve">Преносим компютър ОБА </t>
  </si>
  <si>
    <t xml:space="preserve">Проектиране и изграждане сграда км.Ляхово </t>
  </si>
  <si>
    <t>Изграждане  адм.сграда км. Рогачево</t>
  </si>
  <si>
    <t xml:space="preserve">Климатик км.Пряспа </t>
  </si>
  <si>
    <t>Машини и съоражения ОБА</t>
  </si>
  <si>
    <t xml:space="preserve">Линейка км.Змеево </t>
  </si>
  <si>
    <t>Лек автомобил с.Соколово</t>
  </si>
  <si>
    <t xml:space="preserve">Линейка км.Гурково </t>
  </si>
  <si>
    <t>Телевизор ЛСД  -  ОБА</t>
  </si>
  <si>
    <t xml:space="preserve">Детска пързалка с.Кремена </t>
  </si>
  <si>
    <t xml:space="preserve">Картина </t>
  </si>
  <si>
    <t>Функция ІІ - Отбрана и сигурност</t>
  </si>
  <si>
    <r>
      <t xml:space="preserve">Възстановяване подпорни стени  Балчик  </t>
    </r>
    <r>
      <rPr>
        <b/>
        <sz val="10"/>
        <color indexed="10"/>
        <rFont val="Times New Roman"/>
        <family val="1"/>
      </rPr>
      <t xml:space="preserve">- </t>
    </r>
  </si>
  <si>
    <t>Функция  ІІІ Образование</t>
  </si>
  <si>
    <t>Готварска печка СОУ "Оброчище"-дофинанс.</t>
  </si>
  <si>
    <t xml:space="preserve">Аспирация ЦДГ Соколово </t>
  </si>
  <si>
    <t xml:space="preserve">Климатизация ЦДГ Соколово </t>
  </si>
  <si>
    <t>Аспирация ЦДГ№3</t>
  </si>
  <si>
    <t>Картофобелачка  ОУ"Антим І"</t>
  </si>
  <si>
    <t>Зеленчукорезачка ОУ"Антим І"</t>
  </si>
  <si>
    <t>Миялна машина ,скара ОУ"Антим І"</t>
  </si>
  <si>
    <t>Оптимизация ОУ " Сенокос "</t>
  </si>
  <si>
    <t xml:space="preserve">Стопански инвентар стол СОУ "Христо Ботев" </t>
  </si>
  <si>
    <t xml:space="preserve">Хладилен шкаф ЦДГ № 3 </t>
  </si>
  <si>
    <r>
      <t xml:space="preserve">Инструменти Духов оркестър ОДК  </t>
    </r>
  </si>
  <si>
    <t>Функция V - Социално подпомагане и грижи</t>
  </si>
  <si>
    <t>Изграждане ДСХИ</t>
  </si>
  <si>
    <t>Лек автомобил км.Стражица</t>
  </si>
  <si>
    <t>Компютри ОБП "БКС"</t>
  </si>
  <si>
    <t>Храсторез с.Соколово</t>
  </si>
  <si>
    <t xml:space="preserve">Косачка за трева км. Дъбрава </t>
  </si>
  <si>
    <t>Телескопична стрела за багер ОБП"БКС"</t>
  </si>
  <si>
    <t xml:space="preserve">Храсторези  ОБП"БКС" </t>
  </si>
  <si>
    <t>Хидравличен чук , двигател , телескоп ОБП"БКС"</t>
  </si>
  <si>
    <t>Храсторез с.Дропла</t>
  </si>
  <si>
    <t>Сметоизвозващ камион ОБП"БКС"</t>
  </si>
  <si>
    <t>Челен товорач ОБП"БКС"</t>
  </si>
  <si>
    <t xml:space="preserve">Канализация ул."Фрегата" с.Кранево </t>
  </si>
  <si>
    <t xml:space="preserve">Изграждане ул."Вихрен" гр.Балчик   </t>
  </si>
  <si>
    <t>Изграждане детска площадка с.Гурково</t>
  </si>
  <si>
    <t xml:space="preserve">Проектиране канализация  ПСОВ с.Гурково </t>
  </si>
  <si>
    <t xml:space="preserve">Изготвяне работни проекти улици "Д-р Зл.Петков , "И. Вазов","Л. Каравелов","Г. Бенковски","Хр. Ботев" гр. Балчик </t>
  </si>
  <si>
    <r>
      <t xml:space="preserve">Главен колектор и напорна канализация с.Оброчище </t>
    </r>
    <r>
      <rPr>
        <b/>
        <sz val="10"/>
        <rFont val="Times New Roman"/>
        <family val="1"/>
      </rPr>
      <t>-"САПАРД"</t>
    </r>
  </si>
  <si>
    <r>
      <t>Благоустрояване ЖК"Балик"-</t>
    </r>
    <r>
      <rPr>
        <b/>
        <sz val="10"/>
        <rFont val="Times New Roman"/>
        <family val="1"/>
      </rPr>
      <t xml:space="preserve">целеви  </t>
    </r>
  </si>
  <si>
    <r>
      <t>Благоустрояване ЖК"Балик"</t>
    </r>
    <r>
      <rPr>
        <b/>
        <sz val="10"/>
        <rFont val="Times New Roman"/>
        <family val="1"/>
      </rPr>
      <t xml:space="preserve">-целеви резерв 10% </t>
    </r>
  </si>
  <si>
    <t xml:space="preserve">Спирков павилион с.Кранево </t>
  </si>
  <si>
    <t>Спирков павилион с.Сенокос</t>
  </si>
  <si>
    <t xml:space="preserve">Изготвяне работен проект паркинг междублоково пространство гр.Балчик </t>
  </si>
  <si>
    <t xml:space="preserve">Авторски надзор  водопровод Кранево </t>
  </si>
  <si>
    <t>Морски клуб 5 бр. лодки</t>
  </si>
  <si>
    <t>Изграждане спортна площадка</t>
  </si>
  <si>
    <t xml:space="preserve">Климатик  Автогара </t>
  </si>
  <si>
    <t>Придобиване НДМА - 5300</t>
  </si>
  <si>
    <t>Помощен план с.Рогачево</t>
  </si>
  <si>
    <r>
      <t>ПУП населени места</t>
    </r>
    <r>
      <rPr>
        <b/>
        <sz val="10"/>
        <rFont val="Times New Roman"/>
        <family val="1"/>
      </rPr>
      <t xml:space="preserve"> </t>
    </r>
  </si>
  <si>
    <t>Проекти ОБА</t>
  </si>
  <si>
    <t>Придобиване на земя - 5400</t>
  </si>
  <si>
    <t>КАП.ТРАНСФЕРИ - 5500</t>
  </si>
  <si>
    <t>МБАЛ</t>
  </si>
  <si>
    <t>дофинансиране</t>
  </si>
  <si>
    <t>Изготвил:…….....……..….</t>
  </si>
  <si>
    <t>Директор "БФС": …...……….</t>
  </si>
  <si>
    <t>/ М.Димов /</t>
  </si>
  <si>
    <t xml:space="preserve">            / Я.Павлова /</t>
  </si>
  <si>
    <t>КАЛЕНДАРЕН ПЛАН на културните прояви – 2009 г.</t>
  </si>
  <si>
    <t>Приложение №:  8</t>
  </si>
  <si>
    <t xml:space="preserve">Уточнен бюджет към 30.09.2009г </t>
  </si>
  <si>
    <t>Актуализиран  бюджет към  31.12.2009г.</t>
  </si>
  <si>
    <t>Отчет  бюджет към  31.12.2009г.</t>
  </si>
  <si>
    <t>І. Общински и общоградски празници с местно значение</t>
  </si>
  <si>
    <t xml:space="preserve">Богоявление </t>
  </si>
  <si>
    <t>131 години от освобождението на Балчик от османско владичество</t>
  </si>
  <si>
    <t>Деня на Обесването на В.Левски-136 г., -подт.3</t>
  </si>
  <si>
    <t xml:space="preserve"> Рождението на Левски - 172 г</t>
  </si>
  <si>
    <t>Национален празник –131 години от Освобождението на България -подт.5</t>
  </si>
  <si>
    <t>Международен ден на жената-т.6</t>
  </si>
  <si>
    <t>Международен ден на ромската общност-подт.8</t>
  </si>
  <si>
    <t>15-20 април</t>
  </si>
  <si>
    <t xml:space="preserve">VІ Общински конкурс на ученическото творчество "Моята България" </t>
  </si>
  <si>
    <t>19.04.2009г.</t>
  </si>
  <si>
    <t>V Юбилеен фестивал на любителските състави "Лазаровден" -великденски</t>
  </si>
  <si>
    <t>1-30 май</t>
  </si>
  <si>
    <t>Майски празници на културата</t>
  </si>
  <si>
    <t>Награждаване на просветни и културни дейци във връзка с кръгли годишнини  подт.18</t>
  </si>
  <si>
    <t>ДЕН НА ГРАД БАЛЧИК</t>
  </si>
  <si>
    <t>Международен ден на детето - "Поздравяваме Европа"</t>
  </si>
  <si>
    <t xml:space="preserve">Ден на възвръщането на  Балчик в пределите на България - 68 год. </t>
  </si>
  <si>
    <t>Ден на народните будители</t>
  </si>
  <si>
    <t>1-30 декември</t>
  </si>
  <si>
    <t xml:space="preserve">Коледни, новогодишни и др. зимни празници  </t>
  </si>
  <si>
    <t>януари-ноември</t>
  </si>
  <si>
    <t>Традиционни празници на селища от общината</t>
  </si>
  <si>
    <t>Януари-ноември</t>
  </si>
  <si>
    <t>Финансова помощ на църковни настоятелства, Мюсюлмански празници</t>
  </si>
  <si>
    <t xml:space="preserve">ІІ. Празници и прояви с регионално и национално значение </t>
  </si>
  <si>
    <t>октомври 2009г</t>
  </si>
  <si>
    <t>ІІ Фотографски пленер "Портрети из животана рибаря"</t>
  </si>
  <si>
    <t>април</t>
  </si>
  <si>
    <t>VІІ Национален пленер “Художници,Балчик,Любов”</t>
  </si>
  <si>
    <t xml:space="preserve">1-14 август </t>
  </si>
  <si>
    <t>Дни на морето – Балчик’ 2008</t>
  </si>
  <si>
    <t>20-30 септември</t>
  </si>
  <si>
    <t xml:space="preserve">Национални празници на културата “Албена-2008”    </t>
  </si>
  <si>
    <t>ІІІ. Събития с международно участие и значение</t>
  </si>
  <si>
    <t>ІІІ Международен фестивал на църковно-славянското пеене “Свети Атанас"</t>
  </si>
  <si>
    <t>VІ Международен детски фестивал “Усмивките на морето – Балчик-2008г</t>
  </si>
  <si>
    <t>Пленер "Европейски хоризонти" "Среща на европейски морета"</t>
  </si>
  <si>
    <t>Международен фестивал "Процес пространство"</t>
  </si>
  <si>
    <t xml:space="preserve">ІV Международен пленер на детската рисунка “Балчик и усмивките" </t>
  </si>
  <si>
    <t xml:space="preserve">23-30 юни 2008 </t>
  </si>
  <si>
    <t>VІ Международен студентски филмов фестивал - 2008</t>
  </si>
  <si>
    <t>20 - 30 юли</t>
  </si>
  <si>
    <t>Театрален фестивал на младото изкуство</t>
  </si>
  <si>
    <t>15-25 август</t>
  </si>
  <si>
    <t>ІІ Международен  фестивал  за музикални таланти "Трикси"-9000</t>
  </si>
  <si>
    <t>95 години хор "Черноморски звуци"</t>
  </si>
  <si>
    <t>усвоени чрез</t>
  </si>
  <si>
    <t xml:space="preserve"> - 65 години читалище "Йордан Йовков" село Змеево</t>
  </si>
  <si>
    <t>собствените им</t>
  </si>
  <si>
    <t xml:space="preserve"> - 50 години читалище "Васил Левски"Балчик</t>
  </si>
  <si>
    <t>бюджети</t>
  </si>
  <si>
    <t>50 години хор Добружанки</t>
  </si>
  <si>
    <t xml:space="preserve"> - 55 години читалище Просвета</t>
  </si>
  <si>
    <t xml:space="preserve"> - 50 години читалище Стражица- </t>
  </si>
  <si>
    <t>V. Проект "Балчик - земя на седем цивилизации"</t>
  </si>
  <si>
    <t>VІ. Развитието на музейното дело и археологически разкопки</t>
  </si>
  <si>
    <t xml:space="preserve">VІІ. Подпомагане на културни проекти с регионално и национално зночение </t>
  </si>
  <si>
    <t>VІІІ. Подпомагане на проекти на местни творци</t>
  </si>
  <si>
    <t xml:space="preserve">ІХ. Медийна реклама на културната програма  </t>
  </si>
  <si>
    <t xml:space="preserve">Х. Международно културно сътрудничество и побратимяване </t>
  </si>
  <si>
    <t>ХІ. Други разходи по културата</t>
  </si>
  <si>
    <t>ХІІ. Всичко - раздел  І, ІІ, ІІІ, ІV, V, VІ, VІІ, VІІІ, ІХ, Х и ХІ</t>
  </si>
  <si>
    <t>Кметство Гурково</t>
  </si>
  <si>
    <t>Кметство Дропла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</si>
  <si>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</si>
  <si>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</si>
  <si>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</si>
  <si>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</si>
  <si>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</si>
  <si>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>Директор дирекция "БФС":</t>
  </si>
  <si>
    <t xml:space="preserve">                 / Я. Павлова /</t>
  </si>
  <si>
    <r>
      <t xml:space="preserve"> </t>
    </r>
    <r>
      <rPr>
        <b/>
        <u val="single"/>
        <sz val="12"/>
        <rFont val="Times New Roman"/>
        <family val="1"/>
      </rPr>
      <t xml:space="preserve">ПРАЗНИЦИ И ЧЕСТВАНИЯ С МЕСТНО, НАЦИОНАЛНО И МЕЖДУНАРОДНО ЗНАЧЕНИЕ </t>
    </r>
  </si>
  <si>
    <r>
      <t>ІV. Честване на юбилеи</t>
    </r>
    <r>
      <rPr>
        <u val="single"/>
        <sz val="11"/>
        <rFont val="Times New Roman"/>
        <family val="1"/>
      </rPr>
      <t xml:space="preserve">        </t>
    </r>
  </si>
  <si>
    <t xml:space="preserve">                  ОТЧЕТ към  31 декември  2009г</t>
  </si>
  <si>
    <t>ЗА ПРИХОДИТЕ И РАЗХОДИТЕ ПО ИЗВЪНБЮДЖЕТНИТЕ СМЕТКИ към 31 декември 2009 година</t>
  </si>
  <si>
    <t>Учебни и научно изслед.разходи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</si>
</sst>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0000"/>
    <numFmt numFmtId="180" formatCode="0.0000"/>
    <numFmt numFmtId="181" formatCode="[$-402]dd\ mmmm\ yyyy\ &quot;г.&quot;"/>
    <numFmt numFmtId="182" formatCode="dd\.mm\.yyyy\ &quot;г.&quot;;@"/>
    <numFmt numFmtId="183" formatCode="d\.m\.yyyy\ &quot;г.&quot;;@"/>
    <numFmt numFmtId="184" formatCode="#,##0\ &quot;лв&quot;"/>
    <numFmt numFmtId="185" formatCode="#,##0\ _л_в"/>
  </numFmts>
  <fonts count="30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" fontId="4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9" fontId="7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" xfId="0" applyFont="1" applyBorder="1" applyAlignment="1">
      <alignment/>
    </xf>
    <xf numFmtId="9" fontId="7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9" fillId="2" borderId="1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20" fillId="0" borderId="0" xfId="0" applyFont="1" applyAlignment="1">
      <alignment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2" xfId="0" applyFont="1" applyBorder="1" applyAlignment="1">
      <alignment/>
    </xf>
    <xf numFmtId="0" fontId="13" fillId="2" borderId="1" xfId="0" applyFont="1" applyFill="1" applyBorder="1" applyAlignment="1">
      <alignment/>
    </xf>
    <xf numFmtId="0" fontId="17" fillId="5" borderId="7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6" fillId="0" borderId="6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9" fillId="0" borderId="0" xfId="0" applyFont="1" applyAlignment="1">
      <alignment/>
    </xf>
    <xf numFmtId="17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4" borderId="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9" fillId="7" borderId="16" xfId="0" applyFont="1" applyFill="1" applyBorder="1" applyAlignment="1">
      <alignment horizontal="center"/>
    </xf>
    <xf numFmtId="0" fontId="9" fillId="7" borderId="16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7" fillId="0" borderId="9" xfId="0" applyFont="1" applyBorder="1" applyAlignment="1">
      <alignment/>
    </xf>
    <xf numFmtId="16" fontId="7" fillId="0" borderId="0" xfId="0" applyNumberFormat="1" applyFont="1" applyAlignment="1">
      <alignment/>
    </xf>
    <xf numFmtId="0" fontId="5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 wrapText="1"/>
    </xf>
    <xf numFmtId="0" fontId="6" fillId="5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righ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center" wrapText="1"/>
    </xf>
    <xf numFmtId="0" fontId="5" fillId="8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1" xfId="0" applyFont="1" applyFill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5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8" borderId="1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9" borderId="0" xfId="0" applyFont="1" applyFill="1" applyAlignment="1">
      <alignment/>
    </xf>
    <xf numFmtId="0" fontId="24" fillId="9" borderId="19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/>
    </xf>
    <xf numFmtId="182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182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/>
    </xf>
    <xf numFmtId="0" fontId="27" fillId="3" borderId="1" xfId="0" applyFont="1" applyFill="1" applyBorder="1" applyAlignment="1">
      <alignment/>
    </xf>
    <xf numFmtId="3" fontId="27" fillId="3" borderId="1" xfId="0" applyNumberFormat="1" applyFont="1" applyFill="1" applyBorder="1" applyAlignment="1">
      <alignment/>
    </xf>
    <xf numFmtId="1" fontId="5" fillId="5" borderId="1" xfId="0" applyNumberFormat="1" applyFont="1" applyFill="1" applyBorder="1" applyAlignment="1">
      <alignment/>
    </xf>
    <xf numFmtId="0" fontId="29" fillId="5" borderId="1" xfId="0" applyFont="1" applyFill="1" applyBorder="1" applyAlignment="1">
      <alignment/>
    </xf>
    <xf numFmtId="0" fontId="27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27" fillId="5" borderId="1" xfId="0" applyFont="1" applyFill="1" applyBorder="1" applyAlignment="1">
      <alignment/>
    </xf>
    <xf numFmtId="3" fontId="27" fillId="5" borderId="1" xfId="0" applyNumberFormat="1" applyFont="1" applyFill="1" applyBorder="1" applyAlignment="1">
      <alignment/>
    </xf>
    <xf numFmtId="0" fontId="27" fillId="0" borderId="1" xfId="0" applyFont="1" applyBorder="1" applyAlignment="1">
      <alignment/>
    </xf>
    <xf numFmtId="0" fontId="26" fillId="3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3" fontId="26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3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7" fillId="3" borderId="24" xfId="0" applyFont="1" applyFill="1" applyBorder="1" applyAlignment="1">
      <alignment horizontal="left"/>
    </xf>
    <xf numFmtId="0" fontId="27" fillId="3" borderId="25" xfId="0" applyFont="1" applyFill="1" applyBorder="1" applyAlignment="1">
      <alignment horizontal="left"/>
    </xf>
    <xf numFmtId="0" fontId="23" fillId="9" borderId="24" xfId="0" applyFont="1" applyFill="1" applyBorder="1" applyAlignment="1">
      <alignment horizontal="center"/>
    </xf>
    <xf numFmtId="0" fontId="23" fillId="9" borderId="22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5" fillId="9" borderId="26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2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workbookViewId="0" topLeftCell="A66">
      <selection activeCell="B72" sqref="B72"/>
    </sheetView>
  </sheetViews>
  <sheetFormatPr defaultColWidth="9.140625" defaultRowHeight="12"/>
  <cols>
    <col min="1" max="1" width="22.421875" style="1" customWidth="1"/>
    <col min="2" max="2" width="77.421875" style="1" customWidth="1"/>
    <col min="3" max="3" width="18.28125" style="1" customWidth="1"/>
    <col min="4" max="4" width="25.8515625" style="1" customWidth="1"/>
    <col min="5" max="5" width="18.28125" style="1" customWidth="1"/>
    <col min="6" max="16384" width="9.28125" style="1" customWidth="1"/>
  </cols>
  <sheetData>
    <row r="1" spans="1:5" ht="20.25">
      <c r="A1" s="223" t="s">
        <v>79</v>
      </c>
      <c r="B1" s="224"/>
      <c r="C1" s="224"/>
      <c r="D1" s="224"/>
      <c r="E1" s="183"/>
    </row>
    <row r="2" spans="1:5" ht="18.75">
      <c r="A2" s="225" t="s">
        <v>450</v>
      </c>
      <c r="B2" s="226"/>
      <c r="C2" s="226"/>
      <c r="D2" s="226"/>
      <c r="E2" s="183"/>
    </row>
    <row r="3" spans="1:5" ht="18" customHeight="1">
      <c r="A3" s="227" t="s">
        <v>527</v>
      </c>
      <c r="B3" s="228"/>
      <c r="C3" s="228"/>
      <c r="D3" s="228"/>
      <c r="E3" s="183"/>
    </row>
    <row r="4" spans="1:5" ht="18" customHeight="1" thickBot="1">
      <c r="A4" s="184"/>
      <c r="B4" s="185"/>
      <c r="C4" s="185"/>
      <c r="D4" s="186" t="s">
        <v>451</v>
      </c>
      <c r="E4" s="185"/>
    </row>
    <row r="5" spans="1:5" ht="43.5" thickBot="1">
      <c r="A5" s="221"/>
      <c r="B5" s="222"/>
      <c r="C5" s="187" t="s">
        <v>452</v>
      </c>
      <c r="D5" s="187" t="s">
        <v>453</v>
      </c>
      <c r="E5" s="188" t="s">
        <v>454</v>
      </c>
    </row>
    <row r="6" spans="1:5" ht="14.25">
      <c r="A6" s="221" t="s">
        <v>455</v>
      </c>
      <c r="B6" s="222"/>
      <c r="C6" s="189">
        <v>281500</v>
      </c>
      <c r="D6" s="189">
        <v>281500</v>
      </c>
      <c r="E6" s="189">
        <v>198404</v>
      </c>
    </row>
    <row r="7" spans="1:5" ht="12.75" customHeight="1">
      <c r="A7" s="190">
        <v>39819</v>
      </c>
      <c r="B7" s="191" t="s">
        <v>456</v>
      </c>
      <c r="C7" s="192">
        <v>600</v>
      </c>
      <c r="D7" s="192">
        <v>600</v>
      </c>
      <c r="E7" s="192">
        <v>550</v>
      </c>
    </row>
    <row r="8" spans="1:5" ht="12.75" customHeight="1">
      <c r="A8" s="193">
        <v>39844</v>
      </c>
      <c r="B8" s="194" t="s">
        <v>457</v>
      </c>
      <c r="C8" s="192">
        <v>400</v>
      </c>
      <c r="D8" s="192">
        <v>400</v>
      </c>
      <c r="E8" s="192">
        <v>400</v>
      </c>
    </row>
    <row r="9" spans="1:5" ht="12.75" customHeight="1">
      <c r="A9" s="190">
        <v>39863</v>
      </c>
      <c r="B9" s="191" t="s">
        <v>458</v>
      </c>
      <c r="C9" s="192"/>
      <c r="D9" s="192"/>
      <c r="E9" s="192">
        <v>205</v>
      </c>
    </row>
    <row r="10" spans="1:5" ht="12.75" customHeight="1">
      <c r="A10" s="190">
        <v>40012</v>
      </c>
      <c r="B10" s="191" t="s">
        <v>459</v>
      </c>
      <c r="C10" s="192"/>
      <c r="D10" s="192"/>
      <c r="E10" s="192"/>
    </row>
    <row r="11" spans="1:27" ht="12.75" customHeight="1">
      <c r="A11" s="193">
        <v>39510</v>
      </c>
      <c r="B11" s="195" t="s">
        <v>460</v>
      </c>
      <c r="C11" s="192">
        <v>7000</v>
      </c>
      <c r="D11" s="192">
        <v>7000</v>
      </c>
      <c r="E11" s="192">
        <v>7127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</row>
    <row r="12" spans="1:9" ht="12.75" customHeight="1">
      <c r="A12" s="193">
        <v>39515</v>
      </c>
      <c r="B12" s="195" t="s">
        <v>461</v>
      </c>
      <c r="C12" s="192">
        <v>7000</v>
      </c>
      <c r="D12" s="192">
        <v>7000</v>
      </c>
      <c r="E12" s="192">
        <v>7222</v>
      </c>
      <c r="I12" s="177"/>
    </row>
    <row r="13" spans="1:19" ht="12.75" customHeight="1">
      <c r="A13" s="193">
        <v>39911</v>
      </c>
      <c r="B13" s="195" t="s">
        <v>462</v>
      </c>
      <c r="C13" s="192">
        <v>7000</v>
      </c>
      <c r="D13" s="192">
        <v>7000</v>
      </c>
      <c r="E13" s="192">
        <v>6650</v>
      </c>
      <c r="F13" s="196"/>
      <c r="G13" s="197"/>
      <c r="H13" s="197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 customHeight="1">
      <c r="A14" s="193" t="s">
        <v>463</v>
      </c>
      <c r="B14" s="195" t="s">
        <v>464</v>
      </c>
      <c r="C14" s="192">
        <v>1500</v>
      </c>
      <c r="D14" s="192">
        <v>1500</v>
      </c>
      <c r="E14" s="192">
        <v>1474</v>
      </c>
      <c r="F14" s="196"/>
      <c r="G14" s="197"/>
      <c r="H14" s="197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 customHeight="1">
      <c r="A15" s="193" t="s">
        <v>465</v>
      </c>
      <c r="B15" s="195" t="s">
        <v>466</v>
      </c>
      <c r="C15" s="192">
        <v>2500</v>
      </c>
      <c r="D15" s="192">
        <v>2500</v>
      </c>
      <c r="E15" s="192">
        <v>1480</v>
      </c>
      <c r="F15" s="196"/>
      <c r="G15" s="197"/>
      <c r="H15" s="19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 customHeight="1">
      <c r="A16" s="190" t="s">
        <v>467</v>
      </c>
      <c r="B16" s="191" t="s">
        <v>468</v>
      </c>
      <c r="C16" s="192">
        <v>94000</v>
      </c>
      <c r="D16" s="192">
        <v>94000</v>
      </c>
      <c r="E16" s="192">
        <v>69635</v>
      </c>
      <c r="F16" s="196"/>
      <c r="G16" s="197"/>
      <c r="H16" s="197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12.75" customHeight="1">
      <c r="A17" s="190">
        <v>39590</v>
      </c>
      <c r="B17" s="198" t="s">
        <v>469</v>
      </c>
      <c r="C17" s="192">
        <v>3000</v>
      </c>
      <c r="D17" s="192">
        <v>3000</v>
      </c>
      <c r="E17" s="192">
        <v>3500</v>
      </c>
      <c r="F17" s="196"/>
      <c r="G17" s="197"/>
      <c r="H17" s="197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12.75" customHeight="1">
      <c r="A18" s="190">
        <v>39592</v>
      </c>
      <c r="B18" s="199" t="s">
        <v>470</v>
      </c>
      <c r="C18" s="192">
        <v>40000</v>
      </c>
      <c r="D18" s="192">
        <v>40000</v>
      </c>
      <c r="E18" s="192">
        <v>38728</v>
      </c>
      <c r="F18" s="196"/>
      <c r="G18" s="197"/>
      <c r="H18" s="197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12.75" customHeight="1">
      <c r="A19" s="190">
        <v>39600</v>
      </c>
      <c r="B19" s="191" t="s">
        <v>471</v>
      </c>
      <c r="C19" s="192">
        <v>5000</v>
      </c>
      <c r="D19" s="192">
        <v>5000</v>
      </c>
      <c r="E19" s="192">
        <v>2339</v>
      </c>
      <c r="F19" s="196"/>
      <c r="G19" s="197"/>
      <c r="H19" s="197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5" ht="12.75" customHeight="1">
      <c r="A20" s="190">
        <v>39712</v>
      </c>
      <c r="B20" s="191" t="s">
        <v>472</v>
      </c>
      <c r="C20" s="192">
        <v>4000</v>
      </c>
      <c r="D20" s="192">
        <v>4000</v>
      </c>
      <c r="E20" s="192">
        <v>2230</v>
      </c>
    </row>
    <row r="21" spans="1:5" ht="12.75" customHeight="1">
      <c r="A21" s="190">
        <v>39753</v>
      </c>
      <c r="B21" s="191" t="s">
        <v>473</v>
      </c>
      <c r="C21" s="192">
        <v>1500</v>
      </c>
      <c r="D21" s="192">
        <v>1500</v>
      </c>
      <c r="E21" s="192">
        <v>291</v>
      </c>
    </row>
    <row r="22" spans="1:5" ht="12.75" customHeight="1">
      <c r="A22" s="190" t="s">
        <v>474</v>
      </c>
      <c r="B22" s="191" t="s">
        <v>475</v>
      </c>
      <c r="C22" s="192">
        <v>95000</v>
      </c>
      <c r="D22" s="192">
        <v>95000</v>
      </c>
      <c r="E22" s="192">
        <v>47390</v>
      </c>
    </row>
    <row r="23" spans="1:5" ht="12.75" customHeight="1">
      <c r="A23" s="190" t="s">
        <v>476</v>
      </c>
      <c r="B23" s="191" t="s">
        <v>477</v>
      </c>
      <c r="C23" s="192">
        <v>10000</v>
      </c>
      <c r="D23" s="192">
        <v>10000</v>
      </c>
      <c r="E23" s="192">
        <v>6333</v>
      </c>
    </row>
    <row r="24" spans="1:5" ht="12.75" customHeight="1">
      <c r="A24" s="190" t="s">
        <v>478</v>
      </c>
      <c r="B24" s="191" t="s">
        <v>479</v>
      </c>
      <c r="C24" s="192">
        <v>3000</v>
      </c>
      <c r="D24" s="192">
        <v>3000</v>
      </c>
      <c r="E24" s="192">
        <v>2850</v>
      </c>
    </row>
    <row r="25" spans="1:5" ht="12.75" customHeight="1">
      <c r="A25" s="190"/>
      <c r="B25" s="191"/>
      <c r="C25" s="192"/>
      <c r="D25" s="192"/>
      <c r="E25" s="192"/>
    </row>
    <row r="26" spans="1:5" ht="14.25">
      <c r="A26" s="200" t="s">
        <v>480</v>
      </c>
      <c r="B26" s="200"/>
      <c r="C26" s="201">
        <v>58000</v>
      </c>
      <c r="D26" s="201">
        <v>28000</v>
      </c>
      <c r="E26" s="201">
        <v>23812</v>
      </c>
    </row>
    <row r="27" spans="1:5" ht="12.75" customHeight="1">
      <c r="A27" s="193" t="s">
        <v>481</v>
      </c>
      <c r="B27" s="195" t="s">
        <v>482</v>
      </c>
      <c r="C27" s="192">
        <v>3000</v>
      </c>
      <c r="D27" s="192">
        <v>3000</v>
      </c>
      <c r="E27" s="192">
        <v>3000</v>
      </c>
    </row>
    <row r="28" spans="1:6" ht="12.75" customHeight="1">
      <c r="A28" s="190" t="s">
        <v>483</v>
      </c>
      <c r="B28" s="191" t="s">
        <v>484</v>
      </c>
      <c r="C28" s="192">
        <v>2000</v>
      </c>
      <c r="D28" s="192">
        <v>2000</v>
      </c>
      <c r="E28" s="192">
        <v>2374</v>
      </c>
      <c r="F28" s="94"/>
    </row>
    <row r="29" spans="1:6" ht="16.5" customHeight="1">
      <c r="A29" s="190" t="s">
        <v>485</v>
      </c>
      <c r="B29" s="191" t="s">
        <v>486</v>
      </c>
      <c r="C29" s="192">
        <v>50000</v>
      </c>
      <c r="D29" s="192">
        <v>20000</v>
      </c>
      <c r="E29" s="192">
        <v>15938</v>
      </c>
      <c r="F29" s="94"/>
    </row>
    <row r="30" spans="1:6" ht="12.75" customHeight="1">
      <c r="A30" s="190" t="s">
        <v>487</v>
      </c>
      <c r="B30" s="191" t="s">
        <v>488</v>
      </c>
      <c r="C30" s="192">
        <v>3000</v>
      </c>
      <c r="D30" s="192">
        <v>3000</v>
      </c>
      <c r="E30" s="192">
        <v>2500</v>
      </c>
      <c r="F30" s="94"/>
    </row>
    <row r="31" spans="1:6" ht="14.25">
      <c r="A31" s="200" t="s">
        <v>489</v>
      </c>
      <c r="B31" s="200"/>
      <c r="C31" s="201">
        <v>146500</v>
      </c>
      <c r="D31" s="201">
        <v>146500</v>
      </c>
      <c r="E31" s="201">
        <v>155814</v>
      </c>
      <c r="F31" s="94"/>
    </row>
    <row r="32" spans="1:6" ht="12.75" customHeight="1">
      <c r="A32" s="190"/>
      <c r="B32" s="191" t="s">
        <v>490</v>
      </c>
      <c r="C32" s="192">
        <v>5000</v>
      </c>
      <c r="D32" s="192">
        <v>5000</v>
      </c>
      <c r="E32" s="192">
        <v>6168</v>
      </c>
      <c r="F32" s="94"/>
    </row>
    <row r="33" spans="1:6" ht="12.75" customHeight="1">
      <c r="A33" s="190"/>
      <c r="B33" s="191" t="s">
        <v>491</v>
      </c>
      <c r="C33" s="192">
        <v>12000</v>
      </c>
      <c r="D33" s="192">
        <v>12000</v>
      </c>
      <c r="E33" s="192">
        <v>21041</v>
      </c>
      <c r="F33" s="196"/>
    </row>
    <row r="34" spans="1:6" ht="12.75" customHeight="1">
      <c r="A34" s="190"/>
      <c r="B34" s="191" t="s">
        <v>492</v>
      </c>
      <c r="C34" s="192">
        <v>2000</v>
      </c>
      <c r="D34" s="192">
        <v>2000</v>
      </c>
      <c r="E34" s="192">
        <v>2358</v>
      </c>
      <c r="F34" s="196"/>
    </row>
    <row r="35" spans="1:6" ht="12.75" customHeight="1">
      <c r="A35" s="190"/>
      <c r="B35" s="191" t="s">
        <v>493</v>
      </c>
      <c r="C35" s="192">
        <v>1500</v>
      </c>
      <c r="D35" s="192">
        <v>1500</v>
      </c>
      <c r="E35" s="192">
        <v>1957</v>
      </c>
      <c r="F35" s="196"/>
    </row>
    <row r="36" spans="1:6" ht="12.75" customHeight="1">
      <c r="A36" s="190"/>
      <c r="B36" s="191" t="s">
        <v>494</v>
      </c>
      <c r="C36" s="192">
        <v>1000</v>
      </c>
      <c r="D36" s="192">
        <v>1000</v>
      </c>
      <c r="E36" s="192"/>
      <c r="F36" s="94"/>
    </row>
    <row r="37" spans="1:6" ht="12.75" customHeight="1">
      <c r="A37" s="190" t="s">
        <v>495</v>
      </c>
      <c r="B37" s="191" t="s">
        <v>496</v>
      </c>
      <c r="C37" s="192">
        <v>100000</v>
      </c>
      <c r="D37" s="192">
        <v>100000</v>
      </c>
      <c r="E37" s="192">
        <v>100000</v>
      </c>
      <c r="F37" s="94"/>
    </row>
    <row r="38" spans="1:6" ht="12.75" customHeight="1">
      <c r="A38" s="190" t="s">
        <v>497</v>
      </c>
      <c r="B38" s="191" t="s">
        <v>498</v>
      </c>
      <c r="C38" s="192">
        <v>15000</v>
      </c>
      <c r="D38" s="192">
        <v>15000</v>
      </c>
      <c r="E38" s="192">
        <v>14290</v>
      </c>
      <c r="F38" s="94"/>
    </row>
    <row r="39" spans="1:6" ht="12.75" customHeight="1">
      <c r="A39" s="190" t="s">
        <v>499</v>
      </c>
      <c r="B39" s="191" t="s">
        <v>500</v>
      </c>
      <c r="C39" s="192">
        <v>10000</v>
      </c>
      <c r="D39" s="192">
        <v>10000</v>
      </c>
      <c r="E39" s="192">
        <v>10000</v>
      </c>
      <c r="F39" s="94"/>
    </row>
    <row r="40" spans="1:6" ht="12.75" customHeight="1">
      <c r="A40" s="190"/>
      <c r="B40" s="191"/>
      <c r="C40" s="192"/>
      <c r="D40" s="192"/>
      <c r="E40" s="192"/>
      <c r="F40" s="94"/>
    </row>
    <row r="41" spans="1:6" ht="15">
      <c r="A41" s="200" t="s">
        <v>528</v>
      </c>
      <c r="B41" s="200"/>
      <c r="C41" s="201">
        <v>5000</v>
      </c>
      <c r="D41" s="201">
        <v>5000</v>
      </c>
      <c r="E41" s="201"/>
      <c r="F41" s="94"/>
    </row>
    <row r="42" spans="1:6" ht="12.75" customHeight="1">
      <c r="A42" s="191" t="s">
        <v>501</v>
      </c>
      <c r="B42" s="202"/>
      <c r="C42" s="192">
        <v>3000</v>
      </c>
      <c r="D42" s="192">
        <v>3000</v>
      </c>
      <c r="E42" s="192" t="s">
        <v>502</v>
      </c>
      <c r="F42" s="94"/>
    </row>
    <row r="43" spans="1:6" ht="12.75" customHeight="1">
      <c r="A43" s="203" t="s">
        <v>503</v>
      </c>
      <c r="B43" s="191"/>
      <c r="C43" s="192">
        <v>1000</v>
      </c>
      <c r="D43" s="192">
        <v>1000</v>
      </c>
      <c r="E43" s="192" t="s">
        <v>504</v>
      </c>
      <c r="F43" s="94"/>
    </row>
    <row r="44" spans="1:6" ht="12.75" customHeight="1">
      <c r="A44" s="203" t="s">
        <v>505</v>
      </c>
      <c r="B44" s="191"/>
      <c r="C44" s="192">
        <v>5000</v>
      </c>
      <c r="D44" s="192">
        <v>5000</v>
      </c>
      <c r="E44" s="192" t="s">
        <v>506</v>
      </c>
      <c r="F44" s="94"/>
    </row>
    <row r="45" spans="1:6" ht="12.75" customHeight="1">
      <c r="A45" s="203" t="s">
        <v>507</v>
      </c>
      <c r="B45" s="191"/>
      <c r="C45" s="192">
        <v>3000</v>
      </c>
      <c r="D45" s="192">
        <v>3000</v>
      </c>
      <c r="E45" s="192"/>
      <c r="F45" s="94"/>
    </row>
    <row r="46" spans="1:6" ht="12.75" customHeight="1">
      <c r="A46" s="203" t="s">
        <v>508</v>
      </c>
      <c r="B46" s="191"/>
      <c r="C46" s="192">
        <v>3000</v>
      </c>
      <c r="D46" s="192">
        <v>3000</v>
      </c>
      <c r="E46" s="192"/>
      <c r="F46" s="94"/>
    </row>
    <row r="47" spans="1:6" ht="12.75" customHeight="1">
      <c r="A47" s="191" t="s">
        <v>509</v>
      </c>
      <c r="B47" s="191"/>
      <c r="C47" s="192">
        <v>1000</v>
      </c>
      <c r="D47" s="192">
        <v>1000</v>
      </c>
      <c r="E47" s="192"/>
      <c r="F47" s="94"/>
    </row>
    <row r="48" spans="1:6" ht="12.75" customHeight="1">
      <c r="A48" s="200" t="s">
        <v>510</v>
      </c>
      <c r="B48" s="200"/>
      <c r="C48" s="201">
        <v>60000</v>
      </c>
      <c r="D48" s="201">
        <v>60000</v>
      </c>
      <c r="E48" s="201"/>
      <c r="F48" s="94"/>
    </row>
    <row r="49" spans="1:6" ht="14.25">
      <c r="A49" s="200" t="s">
        <v>511</v>
      </c>
      <c r="B49" s="200"/>
      <c r="C49" s="201"/>
      <c r="D49" s="201"/>
      <c r="E49" s="201"/>
      <c r="F49" s="94"/>
    </row>
    <row r="50" spans="1:6" ht="14.25">
      <c r="A50" s="200" t="s">
        <v>512</v>
      </c>
      <c r="B50" s="200"/>
      <c r="C50" s="201">
        <v>15000</v>
      </c>
      <c r="D50" s="201">
        <v>15000</v>
      </c>
      <c r="E50" s="201">
        <v>3000</v>
      </c>
      <c r="F50" s="94"/>
    </row>
    <row r="51" spans="1:6" ht="14.25">
      <c r="A51" s="200" t="s">
        <v>513</v>
      </c>
      <c r="B51" s="200"/>
      <c r="C51" s="201"/>
      <c r="D51" s="201"/>
      <c r="E51" s="201"/>
      <c r="F51" s="94"/>
    </row>
    <row r="52" spans="1:6" ht="15">
      <c r="A52" s="204" t="s">
        <v>514</v>
      </c>
      <c r="B52" s="205"/>
      <c r="C52" s="201">
        <v>15000</v>
      </c>
      <c r="D52" s="201">
        <v>15000</v>
      </c>
      <c r="E52" s="201">
        <v>19400</v>
      </c>
      <c r="F52" s="94"/>
    </row>
    <row r="53" spans="1:6" ht="15">
      <c r="A53" s="204"/>
      <c r="B53" s="205"/>
      <c r="C53" s="201"/>
      <c r="D53" s="201"/>
      <c r="E53" s="201"/>
      <c r="F53" s="94"/>
    </row>
    <row r="54" spans="1:6" ht="15">
      <c r="A54" s="200" t="s">
        <v>515</v>
      </c>
      <c r="B54" s="205"/>
      <c r="C54" s="201">
        <v>28000</v>
      </c>
      <c r="D54" s="201">
        <v>58000</v>
      </c>
      <c r="E54" s="201">
        <v>44851</v>
      </c>
      <c r="F54" s="94"/>
    </row>
    <row r="55" spans="1:6" ht="15">
      <c r="A55" s="200"/>
      <c r="B55" s="205"/>
      <c r="C55" s="201"/>
      <c r="D55" s="201"/>
      <c r="E55" s="201"/>
      <c r="F55" s="94"/>
    </row>
    <row r="56" spans="1:6" ht="14.25">
      <c r="A56" s="206" t="s">
        <v>516</v>
      </c>
      <c r="B56" s="206"/>
      <c r="C56" s="207">
        <v>30000</v>
      </c>
      <c r="D56" s="207">
        <v>30000</v>
      </c>
      <c r="E56" s="207">
        <v>26000</v>
      </c>
      <c r="F56" s="94"/>
    </row>
    <row r="57" spans="1:6" ht="14.25">
      <c r="A57" s="200" t="s">
        <v>517</v>
      </c>
      <c r="B57" s="200"/>
      <c r="C57" s="201">
        <f>C56+C54+C52+C50+C48+C41+C31+C26+C6</f>
        <v>639000</v>
      </c>
      <c r="D57" s="201">
        <f>D56+D54+D52+D50+D48+D41+D31+D26+D6</f>
        <v>639000</v>
      </c>
      <c r="E57" s="201">
        <f>E56+E54+E52+E50+E48+E41+E31+E26+E6</f>
        <v>471281</v>
      </c>
      <c r="F57" s="94"/>
    </row>
    <row r="58" spans="1:6" ht="15.75">
      <c r="A58" s="208"/>
      <c r="B58" s="200" t="s">
        <v>518</v>
      </c>
      <c r="C58" s="209">
        <v>4000</v>
      </c>
      <c r="D58" s="209">
        <v>4000</v>
      </c>
      <c r="E58" s="209">
        <v>3980</v>
      </c>
      <c r="F58" s="94"/>
    </row>
    <row r="59" spans="1:6" ht="15.75">
      <c r="A59" s="208"/>
      <c r="B59" s="200" t="s">
        <v>519</v>
      </c>
      <c r="C59" s="209">
        <v>1000</v>
      </c>
      <c r="D59" s="209">
        <v>1000</v>
      </c>
      <c r="E59" s="209">
        <v>1335</v>
      </c>
      <c r="F59" s="94"/>
    </row>
    <row r="60" spans="1:6" ht="15.75">
      <c r="A60" s="13"/>
      <c r="B60" s="200" t="s">
        <v>520</v>
      </c>
      <c r="C60" s="209">
        <v>3500</v>
      </c>
      <c r="D60" s="209">
        <v>3500</v>
      </c>
      <c r="E60" s="209">
        <v>5991</v>
      </c>
      <c r="F60" s="94"/>
    </row>
    <row r="61" spans="1:6" ht="15.75">
      <c r="A61" s="3"/>
      <c r="B61" s="200" t="s">
        <v>521</v>
      </c>
      <c r="C61" s="209">
        <v>3000</v>
      </c>
      <c r="D61" s="209">
        <v>3000</v>
      </c>
      <c r="E61" s="209">
        <v>3878</v>
      </c>
      <c r="F61" s="94"/>
    </row>
    <row r="62" spans="1:6" ht="15.75">
      <c r="A62" s="210"/>
      <c r="B62" s="200" t="s">
        <v>522</v>
      </c>
      <c r="C62" s="209">
        <v>3780</v>
      </c>
      <c r="D62" s="209">
        <v>3780</v>
      </c>
      <c r="E62" s="209">
        <v>3093</v>
      </c>
      <c r="F62" s="94"/>
    </row>
    <row r="63" spans="1:6" ht="15.75">
      <c r="A63" s="210"/>
      <c r="B63" s="200" t="s">
        <v>523</v>
      </c>
      <c r="C63" s="209">
        <v>6000</v>
      </c>
      <c r="D63" s="209">
        <v>6000</v>
      </c>
      <c r="E63" s="209">
        <v>14349</v>
      </c>
      <c r="F63" s="94"/>
    </row>
    <row r="64" spans="1:6" ht="15.75">
      <c r="A64" s="210"/>
      <c r="B64" s="200" t="s">
        <v>524</v>
      </c>
      <c r="C64" s="209">
        <v>2400</v>
      </c>
      <c r="D64" s="209">
        <v>2400</v>
      </c>
      <c r="E64" s="209">
        <v>2147</v>
      </c>
      <c r="F64" s="94"/>
    </row>
    <row r="65" spans="1:6" ht="15.75">
      <c r="A65" s="210"/>
      <c r="B65" s="200" t="s">
        <v>216</v>
      </c>
      <c r="C65" s="211">
        <f>SUM(C57:C64)</f>
        <v>662680</v>
      </c>
      <c r="D65" s="211">
        <f>SUM(D57:D64)</f>
        <v>662680</v>
      </c>
      <c r="E65" s="211">
        <f>SUM(E57:E64)</f>
        <v>506054</v>
      </c>
      <c r="F65" s="94"/>
    </row>
    <row r="66" spans="1:6" ht="15.75">
      <c r="A66" s="212"/>
      <c r="F66" s="94"/>
    </row>
    <row r="67" spans="1:6" ht="15.75">
      <c r="A67" s="212"/>
      <c r="F67" s="94"/>
    </row>
    <row r="68" spans="1:6" ht="15.75">
      <c r="A68" s="212"/>
      <c r="F68" s="94"/>
    </row>
    <row r="69" spans="1:6" ht="15.75">
      <c r="A69" s="212"/>
      <c r="F69" s="94"/>
    </row>
    <row r="70" spans="1:6" ht="15.75">
      <c r="A70" s="212"/>
      <c r="B70" s="2" t="s">
        <v>217</v>
      </c>
      <c r="F70" s="94"/>
    </row>
    <row r="71" spans="1:6" ht="15.75">
      <c r="A71" s="212"/>
      <c r="B71" s="1" t="s">
        <v>525</v>
      </c>
      <c r="F71" s="94"/>
    </row>
    <row r="72" spans="1:6" ht="15.75">
      <c r="A72" s="212"/>
      <c r="B72" s="1" t="s">
        <v>526</v>
      </c>
      <c r="F72" s="94"/>
    </row>
    <row r="73" spans="1:6" ht="15.75">
      <c r="A73" s="212"/>
      <c r="F73" s="94"/>
    </row>
    <row r="74" spans="1:6" ht="15.75">
      <c r="A74" s="212"/>
      <c r="F74" s="94"/>
    </row>
    <row r="75" spans="1:6" ht="15.75">
      <c r="A75" s="212"/>
      <c r="F75" s="94"/>
    </row>
    <row r="76" spans="1:6" ht="15.75">
      <c r="A76" s="212"/>
      <c r="F76" s="94"/>
    </row>
    <row r="77" ht="15.75">
      <c r="A77" s="212"/>
    </row>
    <row r="78" ht="15.75">
      <c r="A78" s="212"/>
    </row>
    <row r="79" ht="15.75">
      <c r="A79" s="212"/>
    </row>
    <row r="80" ht="15.75">
      <c r="A80" s="212"/>
    </row>
    <row r="81" ht="15.75">
      <c r="A81" s="212"/>
    </row>
    <row r="82" ht="15.75">
      <c r="A82" s="212"/>
    </row>
    <row r="83" ht="15.75">
      <c r="A83" s="212"/>
    </row>
    <row r="84" ht="15.75">
      <c r="A84" s="212"/>
    </row>
    <row r="85" ht="15.75">
      <c r="A85" s="212"/>
    </row>
  </sheetData>
  <mergeCells count="5">
    <mergeCell ref="A6:B6"/>
    <mergeCell ref="A1:D1"/>
    <mergeCell ref="A2:D2"/>
    <mergeCell ref="A3:D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47"/>
  <sheetViews>
    <sheetView zoomScale="75" zoomScaleNormal="75" workbookViewId="0" topLeftCell="A70">
      <selection activeCell="P4" sqref="P4"/>
    </sheetView>
  </sheetViews>
  <sheetFormatPr defaultColWidth="9.140625" defaultRowHeight="12"/>
  <cols>
    <col min="1" max="1" width="40.28125" style="1" customWidth="1"/>
    <col min="2" max="2" width="8.421875" style="1" customWidth="1"/>
    <col min="3" max="5" width="13.00390625" style="1" customWidth="1"/>
    <col min="6" max="6" width="13.8515625" style="1" customWidth="1"/>
    <col min="7" max="7" width="13.140625" style="1" customWidth="1"/>
    <col min="8" max="8" width="12.7109375" style="1" customWidth="1"/>
    <col min="9" max="11" width="13.00390625" style="1" customWidth="1"/>
    <col min="12" max="16384" width="9.28125" style="1" customWidth="1"/>
  </cols>
  <sheetData>
    <row r="5" spans="1:11" ht="14.25">
      <c r="A5" s="234" t="s">
        <v>250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4:11" ht="12.75">
      <c r="D7" s="6"/>
      <c r="E7" s="6"/>
      <c r="F7" s="6"/>
      <c r="I7" s="37"/>
      <c r="J7" s="2" t="s">
        <v>249</v>
      </c>
      <c r="K7" s="2"/>
    </row>
    <row r="8" spans="1:9" ht="12.75">
      <c r="A8" s="235" t="s">
        <v>330</v>
      </c>
      <c r="B8" s="235"/>
      <c r="C8" s="235"/>
      <c r="D8" s="235"/>
      <c r="E8" s="235"/>
      <c r="F8" s="235"/>
      <c r="G8" s="235"/>
      <c r="H8" s="235"/>
      <c r="I8" s="6"/>
    </row>
    <row r="9" spans="1:11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ht="12.75" customHeight="1"/>
    <row r="11" spans="1:11" s="71" customFormat="1" ht="12.75" customHeight="1">
      <c r="A11" s="236" t="s">
        <v>81</v>
      </c>
      <c r="B11" s="236" t="s">
        <v>16</v>
      </c>
      <c r="C11" s="229" t="s">
        <v>82</v>
      </c>
      <c r="D11" s="230"/>
      <c r="E11" s="230"/>
      <c r="F11" s="229" t="s">
        <v>14</v>
      </c>
      <c r="G11" s="230"/>
      <c r="H11" s="230"/>
      <c r="I11" s="229" t="s">
        <v>15</v>
      </c>
      <c r="J11" s="230"/>
      <c r="K11" s="230"/>
    </row>
    <row r="12" spans="1:11" s="71" customFormat="1" ht="12.75" customHeight="1">
      <c r="A12" s="236"/>
      <c r="B12" s="236"/>
      <c r="C12" s="231" t="s">
        <v>331</v>
      </c>
      <c r="D12" s="231" t="s">
        <v>320</v>
      </c>
      <c r="E12" s="231" t="s">
        <v>332</v>
      </c>
      <c r="F12" s="231" t="s">
        <v>331</v>
      </c>
      <c r="G12" s="231" t="s">
        <v>320</v>
      </c>
      <c r="H12" s="231" t="s">
        <v>332</v>
      </c>
      <c r="I12" s="231" t="s">
        <v>331</v>
      </c>
      <c r="J12" s="231" t="s">
        <v>320</v>
      </c>
      <c r="K12" s="231" t="s">
        <v>332</v>
      </c>
    </row>
    <row r="13" spans="1:11" s="71" customFormat="1" ht="12">
      <c r="A13" s="236"/>
      <c r="B13" s="236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1" s="71" customFormat="1" ht="12">
      <c r="A14" s="236"/>
      <c r="B14" s="236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s="71" customFormat="1" ht="12.75">
      <c r="A15" s="32" t="s">
        <v>308</v>
      </c>
      <c r="B15" s="72" t="s">
        <v>109</v>
      </c>
      <c r="C15" s="114">
        <f aca="true" t="shared" si="0" ref="C15:D20">I15</f>
        <v>173303</v>
      </c>
      <c r="D15" s="114">
        <f t="shared" si="0"/>
        <v>150000</v>
      </c>
      <c r="E15" s="114">
        <f>K15</f>
        <v>147086</v>
      </c>
      <c r="F15" s="115"/>
      <c r="G15" s="3"/>
      <c r="H15" s="3"/>
      <c r="I15" s="3">
        <v>173303</v>
      </c>
      <c r="J15" s="3">
        <v>150000</v>
      </c>
      <c r="K15" s="3">
        <v>147086</v>
      </c>
    </row>
    <row r="16" spans="1:11" s="71" customFormat="1" ht="12.75">
      <c r="A16" s="32" t="s">
        <v>17</v>
      </c>
      <c r="B16" s="72" t="s">
        <v>2</v>
      </c>
      <c r="C16" s="114">
        <f t="shared" si="0"/>
        <v>1007748</v>
      </c>
      <c r="D16" s="114">
        <f t="shared" si="0"/>
        <v>1300000</v>
      </c>
      <c r="E16" s="114">
        <f aca="true" t="shared" si="1" ref="E16:E21">K16</f>
        <v>1274503</v>
      </c>
      <c r="F16" s="115"/>
      <c r="G16" s="3"/>
      <c r="H16" s="3"/>
      <c r="I16" s="3">
        <v>1007748</v>
      </c>
      <c r="J16" s="3">
        <v>1300000</v>
      </c>
      <c r="K16" s="3">
        <v>1274503</v>
      </c>
    </row>
    <row r="17" spans="1:11" s="71" customFormat="1" ht="12.75">
      <c r="A17" s="32" t="s">
        <v>18</v>
      </c>
      <c r="B17" s="72" t="s">
        <v>19</v>
      </c>
      <c r="C17" s="114">
        <f t="shared" si="0"/>
        <v>0</v>
      </c>
      <c r="D17" s="114">
        <f t="shared" si="0"/>
        <v>0</v>
      </c>
      <c r="E17" s="114">
        <f t="shared" si="1"/>
        <v>0</v>
      </c>
      <c r="F17" s="115"/>
      <c r="G17" s="3"/>
      <c r="H17" s="3"/>
      <c r="I17" s="3"/>
      <c r="J17" s="3"/>
      <c r="K17" s="3"/>
    </row>
    <row r="18" spans="1:11" s="71" customFormat="1" ht="12.75">
      <c r="A18" s="32" t="s">
        <v>20</v>
      </c>
      <c r="B18" s="72" t="s">
        <v>21</v>
      </c>
      <c r="C18" s="114">
        <f t="shared" si="0"/>
        <v>401953</v>
      </c>
      <c r="D18" s="114">
        <f t="shared" si="0"/>
        <v>400000</v>
      </c>
      <c r="E18" s="114">
        <f t="shared" si="1"/>
        <v>501204</v>
      </c>
      <c r="F18" s="115"/>
      <c r="G18" s="3"/>
      <c r="H18" s="3"/>
      <c r="I18" s="3">
        <v>401953</v>
      </c>
      <c r="J18" s="3">
        <v>400000</v>
      </c>
      <c r="K18" s="3">
        <v>501204</v>
      </c>
    </row>
    <row r="19" spans="1:11" s="71" customFormat="1" ht="12.75">
      <c r="A19" s="32" t="s">
        <v>186</v>
      </c>
      <c r="B19" s="72" t="s">
        <v>22</v>
      </c>
      <c r="C19" s="114">
        <f t="shared" si="0"/>
        <v>3810913</v>
      </c>
      <c r="D19" s="114">
        <f t="shared" si="0"/>
        <v>3390000</v>
      </c>
      <c r="E19" s="114">
        <f t="shared" si="1"/>
        <v>2311454</v>
      </c>
      <c r="F19" s="115"/>
      <c r="G19" s="3"/>
      <c r="H19" s="3"/>
      <c r="I19" s="3">
        <v>3810913</v>
      </c>
      <c r="J19" s="3">
        <v>3390000</v>
      </c>
      <c r="K19" s="3">
        <v>2311454</v>
      </c>
    </row>
    <row r="20" spans="1:11" s="71" customFormat="1" ht="12.75">
      <c r="A20" s="32" t="s">
        <v>88</v>
      </c>
      <c r="B20" s="72" t="s">
        <v>87</v>
      </c>
      <c r="C20" s="114">
        <f t="shared" si="0"/>
        <v>3461</v>
      </c>
      <c r="D20" s="114">
        <f t="shared" si="0"/>
        <v>10000</v>
      </c>
      <c r="E20" s="114">
        <f t="shared" si="1"/>
        <v>2047</v>
      </c>
      <c r="F20" s="115"/>
      <c r="G20" s="3"/>
      <c r="H20" s="3"/>
      <c r="I20" s="3">
        <v>3461</v>
      </c>
      <c r="J20" s="3">
        <v>10000</v>
      </c>
      <c r="K20" s="3">
        <v>2047</v>
      </c>
    </row>
    <row r="21" spans="1:11" s="71" customFormat="1" ht="12.75">
      <c r="A21" s="107" t="s">
        <v>60</v>
      </c>
      <c r="B21" s="108"/>
      <c r="C21" s="116">
        <f>SUM(C15:C20)</f>
        <v>5397378</v>
      </c>
      <c r="D21" s="116">
        <f>SUM(D15:D20)</f>
        <v>5250000</v>
      </c>
      <c r="E21" s="116">
        <f t="shared" si="1"/>
        <v>4236294</v>
      </c>
      <c r="F21" s="116">
        <f>SUM(F15:F20)</f>
        <v>0</v>
      </c>
      <c r="G21" s="116"/>
      <c r="H21" s="116"/>
      <c r="I21" s="116">
        <f>SUM(I15:I20)</f>
        <v>5397378</v>
      </c>
      <c r="J21" s="116">
        <f>SUM(J15:J20)</f>
        <v>5250000</v>
      </c>
      <c r="K21" s="116">
        <f>SUM(K15:K20)</f>
        <v>4236294</v>
      </c>
    </row>
    <row r="22" spans="1:11" s="71" customFormat="1" ht="12.75">
      <c r="A22" s="32" t="s">
        <v>187</v>
      </c>
      <c r="B22" s="72" t="s">
        <v>23</v>
      </c>
      <c r="C22" s="114">
        <f>I22</f>
        <v>141439</v>
      </c>
      <c r="D22" s="114">
        <f>J22</f>
        <v>227847</v>
      </c>
      <c r="E22" s="114">
        <f>K22</f>
        <v>207472</v>
      </c>
      <c r="F22" s="115"/>
      <c r="G22" s="3"/>
      <c r="H22" s="3"/>
      <c r="I22" s="3">
        <v>141439</v>
      </c>
      <c r="J22" s="3">
        <v>227847</v>
      </c>
      <c r="K22" s="3">
        <v>207472</v>
      </c>
    </row>
    <row r="23" spans="1:11" s="71" customFormat="1" ht="12.75">
      <c r="A23" s="32" t="s">
        <v>24</v>
      </c>
      <c r="B23" s="72" t="s">
        <v>25</v>
      </c>
      <c r="C23" s="114">
        <f aca="true" t="shared" si="2" ref="C23:C51">I23</f>
        <v>96115</v>
      </c>
      <c r="D23" s="114">
        <f aca="true" t="shared" si="3" ref="D23:D30">J23</f>
        <v>100000</v>
      </c>
      <c r="E23" s="114">
        <f aca="true" t="shared" si="4" ref="E23:E53">K23</f>
        <v>87332</v>
      </c>
      <c r="F23" s="115"/>
      <c r="G23" s="3"/>
      <c r="H23" s="3"/>
      <c r="I23" s="3">
        <v>96115</v>
      </c>
      <c r="J23" s="3">
        <v>100000</v>
      </c>
      <c r="K23" s="3">
        <v>87332</v>
      </c>
    </row>
    <row r="24" spans="1:11" s="71" customFormat="1" ht="12.75">
      <c r="A24" s="32" t="s">
        <v>26</v>
      </c>
      <c r="B24" s="72" t="s">
        <v>27</v>
      </c>
      <c r="C24" s="114">
        <f t="shared" si="2"/>
        <v>442677</v>
      </c>
      <c r="D24" s="114">
        <f t="shared" si="3"/>
        <v>391000</v>
      </c>
      <c r="E24" s="114">
        <f t="shared" si="4"/>
        <v>499297</v>
      </c>
      <c r="F24" s="115"/>
      <c r="G24" s="3"/>
      <c r="H24" s="3"/>
      <c r="I24" s="3">
        <v>442677</v>
      </c>
      <c r="J24" s="3">
        <v>391000</v>
      </c>
      <c r="K24" s="3">
        <v>499297</v>
      </c>
    </row>
    <row r="25" spans="1:11" s="71" customFormat="1" ht="12.75">
      <c r="A25" s="32" t="s">
        <v>28</v>
      </c>
      <c r="B25" s="72" t="s">
        <v>29</v>
      </c>
      <c r="C25" s="114">
        <f t="shared" si="2"/>
        <v>145508</v>
      </c>
      <c r="D25" s="114">
        <f t="shared" si="3"/>
        <v>120000</v>
      </c>
      <c r="E25" s="114">
        <f t="shared" si="4"/>
        <v>144671</v>
      </c>
      <c r="F25" s="115"/>
      <c r="G25" s="3"/>
      <c r="H25" s="3"/>
      <c r="I25" s="3">
        <v>145508</v>
      </c>
      <c r="J25" s="3">
        <v>120000</v>
      </c>
      <c r="K25" s="3">
        <v>144671</v>
      </c>
    </row>
    <row r="26" spans="1:11" s="71" customFormat="1" ht="12.75">
      <c r="A26" s="32" t="s">
        <v>30</v>
      </c>
      <c r="B26" s="72" t="s">
        <v>10</v>
      </c>
      <c r="C26" s="114">
        <f t="shared" si="2"/>
        <v>169697</v>
      </c>
      <c r="D26" s="114">
        <f t="shared" si="3"/>
        <v>50000</v>
      </c>
      <c r="E26" s="114">
        <f t="shared" si="4"/>
        <v>32372</v>
      </c>
      <c r="F26" s="115"/>
      <c r="G26" s="3"/>
      <c r="H26" s="3"/>
      <c r="I26" s="3">
        <v>169697</v>
      </c>
      <c r="J26" s="3">
        <v>50000</v>
      </c>
      <c r="K26" s="3">
        <v>32372</v>
      </c>
    </row>
    <row r="27" spans="1:11" s="71" customFormat="1" ht="12.75">
      <c r="A27" s="32" t="s">
        <v>180</v>
      </c>
      <c r="B27" s="72" t="s">
        <v>179</v>
      </c>
      <c r="C27" s="114">
        <f t="shared" si="2"/>
        <v>0</v>
      </c>
      <c r="D27" s="114">
        <f t="shared" si="3"/>
        <v>0</v>
      </c>
      <c r="E27" s="114">
        <f t="shared" si="4"/>
        <v>5</v>
      </c>
      <c r="F27" s="115"/>
      <c r="G27" s="3"/>
      <c r="H27" s="3"/>
      <c r="I27" s="3"/>
      <c r="J27" s="3"/>
      <c r="K27" s="3">
        <v>5</v>
      </c>
    </row>
    <row r="28" spans="1:11" s="71" customFormat="1" ht="12.75">
      <c r="A28" s="32" t="s">
        <v>84</v>
      </c>
      <c r="B28" s="72" t="s">
        <v>31</v>
      </c>
      <c r="C28" s="114">
        <f t="shared" si="2"/>
        <v>47333</v>
      </c>
      <c r="D28" s="114">
        <f t="shared" si="3"/>
        <v>50000</v>
      </c>
      <c r="E28" s="114">
        <f t="shared" si="4"/>
        <v>52101</v>
      </c>
      <c r="F28" s="115"/>
      <c r="G28" s="3"/>
      <c r="H28" s="3"/>
      <c r="I28" s="3">
        <v>47333</v>
      </c>
      <c r="J28" s="3">
        <v>50000</v>
      </c>
      <c r="K28" s="3">
        <v>52101</v>
      </c>
    </row>
    <row r="29" spans="1:11" s="71" customFormat="1" ht="12.75">
      <c r="A29" s="32" t="s">
        <v>188</v>
      </c>
      <c r="B29" s="72" t="s">
        <v>32</v>
      </c>
      <c r="C29" s="114">
        <f t="shared" si="2"/>
        <v>1092</v>
      </c>
      <c r="D29" s="114">
        <f t="shared" si="3"/>
        <v>1000</v>
      </c>
      <c r="E29" s="114">
        <f t="shared" si="4"/>
        <v>1138</v>
      </c>
      <c r="F29" s="115"/>
      <c r="G29" s="3"/>
      <c r="H29" s="3"/>
      <c r="I29" s="3">
        <v>1092</v>
      </c>
      <c r="J29" s="3">
        <v>1000</v>
      </c>
      <c r="K29" s="3">
        <v>1138</v>
      </c>
    </row>
    <row r="30" spans="1:11" s="71" customFormat="1" ht="12.75">
      <c r="A30" s="32" t="s">
        <v>189</v>
      </c>
      <c r="B30" s="72" t="s">
        <v>33</v>
      </c>
      <c r="C30" s="114">
        <f t="shared" si="2"/>
        <v>32397</v>
      </c>
      <c r="D30" s="114">
        <f t="shared" si="3"/>
        <v>30000</v>
      </c>
      <c r="E30" s="114">
        <f t="shared" si="4"/>
        <v>34659</v>
      </c>
      <c r="F30" s="115"/>
      <c r="G30" s="3"/>
      <c r="H30" s="3"/>
      <c r="I30" s="3">
        <v>32397</v>
      </c>
      <c r="J30" s="3">
        <v>30000</v>
      </c>
      <c r="K30" s="3">
        <v>34659</v>
      </c>
    </row>
    <row r="31" spans="1:11" s="71" customFormat="1" ht="12.75">
      <c r="A31" s="32" t="s">
        <v>190</v>
      </c>
      <c r="B31" s="72" t="s">
        <v>34</v>
      </c>
      <c r="C31" s="114">
        <f t="shared" si="2"/>
        <v>83485</v>
      </c>
      <c r="D31" s="114">
        <f aca="true" t="shared" si="5" ref="D31:D51">J31</f>
        <v>85000</v>
      </c>
      <c r="E31" s="114">
        <f t="shared" si="4"/>
        <v>81087</v>
      </c>
      <c r="F31" s="115"/>
      <c r="G31" s="3"/>
      <c r="H31" s="3"/>
      <c r="I31" s="3">
        <v>83485</v>
      </c>
      <c r="J31" s="3">
        <v>85000</v>
      </c>
      <c r="K31" s="3">
        <v>81087</v>
      </c>
    </row>
    <row r="32" spans="1:11" s="71" customFormat="1" ht="12.75">
      <c r="A32" s="32" t="s">
        <v>35</v>
      </c>
      <c r="B32" s="72" t="s">
        <v>36</v>
      </c>
      <c r="C32" s="114">
        <f t="shared" si="2"/>
        <v>1496573</v>
      </c>
      <c r="D32" s="114">
        <f t="shared" si="5"/>
        <v>1984873</v>
      </c>
      <c r="E32" s="114">
        <f t="shared" si="4"/>
        <v>2077501</v>
      </c>
      <c r="F32" s="115"/>
      <c r="G32" s="3"/>
      <c r="H32" s="3"/>
      <c r="I32" s="3">
        <v>1496573</v>
      </c>
      <c r="J32" s="3">
        <v>1984873</v>
      </c>
      <c r="K32" s="3">
        <v>2077501</v>
      </c>
    </row>
    <row r="33" spans="1:11" s="71" customFormat="1" ht="12.75">
      <c r="A33" s="32" t="s">
        <v>37</v>
      </c>
      <c r="B33" s="72" t="s">
        <v>38</v>
      </c>
      <c r="C33" s="114">
        <f t="shared" si="2"/>
        <v>0</v>
      </c>
      <c r="D33" s="114">
        <f t="shared" si="5"/>
        <v>0</v>
      </c>
      <c r="E33" s="114">
        <f t="shared" si="4"/>
        <v>0</v>
      </c>
      <c r="F33" s="115"/>
      <c r="G33" s="3"/>
      <c r="H33" s="3"/>
      <c r="I33" s="3"/>
      <c r="J33" s="3"/>
      <c r="K33" s="3"/>
    </row>
    <row r="34" spans="1:11" s="71" customFormat="1" ht="12.75">
      <c r="A34" s="32" t="s">
        <v>80</v>
      </c>
      <c r="B34" s="72" t="s">
        <v>39</v>
      </c>
      <c r="C34" s="114">
        <f t="shared" si="2"/>
        <v>908234</v>
      </c>
      <c r="D34" s="114">
        <f t="shared" si="5"/>
        <v>1000000</v>
      </c>
      <c r="E34" s="114">
        <f t="shared" si="4"/>
        <v>910928</v>
      </c>
      <c r="F34" s="115"/>
      <c r="G34" s="3"/>
      <c r="H34" s="3"/>
      <c r="I34" s="3">
        <v>908234</v>
      </c>
      <c r="J34" s="3">
        <v>1000000</v>
      </c>
      <c r="K34" s="3">
        <v>910928</v>
      </c>
    </row>
    <row r="35" spans="1:11" s="71" customFormat="1" ht="12.75">
      <c r="A35" s="32" t="s">
        <v>40</v>
      </c>
      <c r="B35" s="72" t="s">
        <v>41</v>
      </c>
      <c r="C35" s="114">
        <f t="shared" si="2"/>
        <v>490268</v>
      </c>
      <c r="D35" s="114">
        <f t="shared" si="5"/>
        <v>215221</v>
      </c>
      <c r="E35" s="114">
        <f t="shared" si="4"/>
        <v>167719</v>
      </c>
      <c r="F35" s="115"/>
      <c r="G35" s="3"/>
      <c r="H35" s="3"/>
      <c r="I35" s="3">
        <v>490268</v>
      </c>
      <c r="J35" s="3">
        <v>215221</v>
      </c>
      <c r="K35" s="3">
        <v>167719</v>
      </c>
    </row>
    <row r="36" spans="1:11" s="71" customFormat="1" ht="12.75">
      <c r="A36" s="32" t="s">
        <v>42</v>
      </c>
      <c r="B36" s="72" t="s">
        <v>43</v>
      </c>
      <c r="C36" s="114">
        <f t="shared" si="2"/>
        <v>950</v>
      </c>
      <c r="D36" s="114">
        <f t="shared" si="5"/>
        <v>1500</v>
      </c>
      <c r="E36" s="114">
        <f t="shared" si="4"/>
        <v>1030</v>
      </c>
      <c r="F36" s="115"/>
      <c r="G36" s="3"/>
      <c r="H36" s="3"/>
      <c r="I36" s="3">
        <v>950</v>
      </c>
      <c r="J36" s="3">
        <v>1500</v>
      </c>
      <c r="K36" s="3">
        <v>1030</v>
      </c>
    </row>
    <row r="37" spans="1:11" s="71" customFormat="1" ht="12.75">
      <c r="A37" s="32" t="s">
        <v>83</v>
      </c>
      <c r="B37" s="72" t="s">
        <v>44</v>
      </c>
      <c r="C37" s="114">
        <f t="shared" si="2"/>
        <v>479924</v>
      </c>
      <c r="D37" s="114">
        <f t="shared" si="5"/>
        <v>720000</v>
      </c>
      <c r="E37" s="114">
        <f t="shared" si="4"/>
        <v>687577</v>
      </c>
      <c r="F37" s="115"/>
      <c r="G37" s="3"/>
      <c r="H37" s="3"/>
      <c r="I37" s="3">
        <v>479924</v>
      </c>
      <c r="J37" s="3">
        <v>720000</v>
      </c>
      <c r="K37" s="3">
        <v>687577</v>
      </c>
    </row>
    <row r="38" spans="1:11" s="71" customFormat="1" ht="12.75">
      <c r="A38" s="32" t="s">
        <v>177</v>
      </c>
      <c r="B38" s="72" t="s">
        <v>178</v>
      </c>
      <c r="C38" s="114">
        <f t="shared" si="2"/>
        <v>10</v>
      </c>
      <c r="D38" s="114">
        <f t="shared" si="5"/>
        <v>1000</v>
      </c>
      <c r="E38" s="114">
        <f t="shared" si="4"/>
        <v>530</v>
      </c>
      <c r="F38" s="115"/>
      <c r="G38" s="3"/>
      <c r="H38" s="3"/>
      <c r="I38" s="3">
        <v>10</v>
      </c>
      <c r="J38" s="3">
        <v>1000</v>
      </c>
      <c r="K38" s="3">
        <v>530</v>
      </c>
    </row>
    <row r="39" spans="1:11" s="71" customFormat="1" ht="12.75">
      <c r="A39" s="32" t="s">
        <v>45</v>
      </c>
      <c r="B39" s="72" t="s">
        <v>11</v>
      </c>
      <c r="C39" s="114">
        <f t="shared" si="2"/>
        <v>474</v>
      </c>
      <c r="D39" s="114">
        <f t="shared" si="5"/>
        <v>8000</v>
      </c>
      <c r="E39" s="114">
        <f t="shared" si="4"/>
        <v>7114</v>
      </c>
      <c r="F39" s="115"/>
      <c r="G39" s="3"/>
      <c r="H39" s="3"/>
      <c r="I39" s="3">
        <v>474</v>
      </c>
      <c r="J39" s="3">
        <v>8000</v>
      </c>
      <c r="K39" s="3">
        <v>7114</v>
      </c>
    </row>
    <row r="40" spans="1:11" s="71" customFormat="1" ht="12.75">
      <c r="A40" s="32" t="s">
        <v>191</v>
      </c>
      <c r="B40" s="72" t="s">
        <v>46</v>
      </c>
      <c r="C40" s="114">
        <f t="shared" si="2"/>
        <v>26651</v>
      </c>
      <c r="D40" s="114">
        <f t="shared" si="5"/>
        <v>0</v>
      </c>
      <c r="E40" s="114">
        <f t="shared" si="4"/>
        <v>39</v>
      </c>
      <c r="F40" s="115"/>
      <c r="G40" s="3"/>
      <c r="H40" s="3"/>
      <c r="I40" s="3">
        <v>26651</v>
      </c>
      <c r="J40" s="3"/>
      <c r="K40" s="3">
        <v>39</v>
      </c>
    </row>
    <row r="41" spans="1:11" s="71" customFormat="1" ht="12.75">
      <c r="A41" s="32" t="s">
        <v>47</v>
      </c>
      <c r="B41" s="72" t="s">
        <v>8</v>
      </c>
      <c r="C41" s="114">
        <f t="shared" si="2"/>
        <v>19485</v>
      </c>
      <c r="D41" s="114">
        <f t="shared" si="5"/>
        <v>14000</v>
      </c>
      <c r="E41" s="114">
        <f t="shared" si="4"/>
        <v>10213</v>
      </c>
      <c r="F41" s="115"/>
      <c r="G41" s="3"/>
      <c r="H41" s="3"/>
      <c r="I41" s="3">
        <v>19485</v>
      </c>
      <c r="J41" s="3">
        <v>14000</v>
      </c>
      <c r="K41" s="3">
        <v>10213</v>
      </c>
    </row>
    <row r="42" spans="1:11" s="71" customFormat="1" ht="12.75">
      <c r="A42" s="32" t="s">
        <v>196</v>
      </c>
      <c r="B42" s="72" t="s">
        <v>181</v>
      </c>
      <c r="C42" s="114">
        <f t="shared" si="2"/>
        <v>34</v>
      </c>
      <c r="D42" s="114">
        <f t="shared" si="5"/>
        <v>-103</v>
      </c>
      <c r="E42" s="114">
        <f t="shared" si="4"/>
        <v>-95</v>
      </c>
      <c r="F42" s="115"/>
      <c r="G42" s="3"/>
      <c r="H42" s="3"/>
      <c r="I42" s="3">
        <v>34</v>
      </c>
      <c r="J42" s="3">
        <v>-103</v>
      </c>
      <c r="K42" s="3">
        <v>-95</v>
      </c>
    </row>
    <row r="43" spans="1:11" s="71" customFormat="1" ht="12.75">
      <c r="A43" s="32" t="s">
        <v>90</v>
      </c>
      <c r="B43" s="72" t="s">
        <v>89</v>
      </c>
      <c r="C43" s="114">
        <f t="shared" si="2"/>
        <v>1904</v>
      </c>
      <c r="D43" s="114">
        <f t="shared" si="5"/>
        <v>10000</v>
      </c>
      <c r="E43" s="114">
        <f t="shared" si="4"/>
        <v>8292</v>
      </c>
      <c r="F43" s="115"/>
      <c r="G43" s="3"/>
      <c r="H43" s="3"/>
      <c r="I43" s="3">
        <v>1904</v>
      </c>
      <c r="J43" s="3">
        <v>10000</v>
      </c>
      <c r="K43" s="3">
        <v>8292</v>
      </c>
    </row>
    <row r="44" spans="1:11" s="71" customFormat="1" ht="12.75">
      <c r="A44" s="32" t="s">
        <v>48</v>
      </c>
      <c r="B44" s="72" t="s">
        <v>12</v>
      </c>
      <c r="C44" s="114">
        <f t="shared" si="2"/>
        <v>1784</v>
      </c>
      <c r="D44" s="114">
        <f t="shared" si="5"/>
        <v>12000</v>
      </c>
      <c r="E44" s="114">
        <f t="shared" si="4"/>
        <v>176108</v>
      </c>
      <c r="F44" s="115"/>
      <c r="G44" s="3"/>
      <c r="H44" s="3"/>
      <c r="I44" s="3">
        <v>1784</v>
      </c>
      <c r="J44" s="3">
        <v>12000</v>
      </c>
      <c r="K44" s="3">
        <v>176108</v>
      </c>
    </row>
    <row r="45" spans="1:11" s="71" customFormat="1" ht="12.75">
      <c r="A45" s="32" t="s">
        <v>104</v>
      </c>
      <c r="B45" s="72" t="s">
        <v>49</v>
      </c>
      <c r="C45" s="114">
        <f t="shared" si="2"/>
        <v>-191612</v>
      </c>
      <c r="D45" s="114">
        <f t="shared" si="5"/>
        <v>-497000</v>
      </c>
      <c r="E45" s="114">
        <f t="shared" si="4"/>
        <v>-289003</v>
      </c>
      <c r="F45" s="115"/>
      <c r="G45" s="3"/>
      <c r="H45" s="3"/>
      <c r="I45" s="3">
        <v>-191612</v>
      </c>
      <c r="J45" s="3">
        <v>-497000</v>
      </c>
      <c r="K45" s="3">
        <v>-289003</v>
      </c>
    </row>
    <row r="46" spans="1:11" s="71" customFormat="1" ht="12.75">
      <c r="A46" s="32" t="s">
        <v>107</v>
      </c>
      <c r="B46" s="72" t="s">
        <v>76</v>
      </c>
      <c r="C46" s="114">
        <f t="shared" si="2"/>
        <v>-47256</v>
      </c>
      <c r="D46" s="114">
        <f t="shared" si="5"/>
        <v>-101500</v>
      </c>
      <c r="E46" s="114">
        <f t="shared" si="4"/>
        <v>-67310</v>
      </c>
      <c r="F46" s="115"/>
      <c r="G46" s="3"/>
      <c r="H46" s="3"/>
      <c r="I46" s="3">
        <v>-47256</v>
      </c>
      <c r="J46" s="3">
        <v>-101500</v>
      </c>
      <c r="K46" s="3">
        <v>-67310</v>
      </c>
    </row>
    <row r="47" spans="1:11" s="71" customFormat="1" ht="12.75">
      <c r="A47" s="32" t="s">
        <v>93</v>
      </c>
      <c r="B47" s="72" t="s">
        <v>98</v>
      </c>
      <c r="C47" s="114">
        <f t="shared" si="2"/>
        <v>215991</v>
      </c>
      <c r="D47" s="114">
        <f t="shared" si="5"/>
        <v>200000</v>
      </c>
      <c r="E47" s="114">
        <f t="shared" si="4"/>
        <v>0</v>
      </c>
      <c r="F47" s="115"/>
      <c r="G47" s="3"/>
      <c r="H47" s="3"/>
      <c r="I47" s="3">
        <v>215991</v>
      </c>
      <c r="J47" s="3">
        <v>200000</v>
      </c>
      <c r="K47" s="3"/>
    </row>
    <row r="48" spans="1:11" s="71" customFormat="1" ht="12.75">
      <c r="A48" s="32" t="s">
        <v>105</v>
      </c>
      <c r="B48" s="72" t="s">
        <v>99</v>
      </c>
      <c r="C48" s="114">
        <f t="shared" si="2"/>
        <v>16309</v>
      </c>
      <c r="D48" s="114">
        <f t="shared" si="5"/>
        <v>100000</v>
      </c>
      <c r="E48" s="114">
        <f t="shared" si="4"/>
        <v>9724</v>
      </c>
      <c r="F48" s="115"/>
      <c r="G48" s="3"/>
      <c r="H48" s="3"/>
      <c r="I48" s="3">
        <v>16309</v>
      </c>
      <c r="J48" s="3">
        <v>100000</v>
      </c>
      <c r="K48" s="3">
        <v>9724</v>
      </c>
    </row>
    <row r="49" spans="1:11" s="71" customFormat="1" ht="12.75">
      <c r="A49" s="32" t="s">
        <v>50</v>
      </c>
      <c r="B49" s="72" t="s">
        <v>100</v>
      </c>
      <c r="C49" s="114">
        <f t="shared" si="2"/>
        <v>1399029</v>
      </c>
      <c r="D49" s="114">
        <f t="shared" si="5"/>
        <v>3980000</v>
      </c>
      <c r="E49" s="114">
        <f t="shared" si="4"/>
        <v>1585925</v>
      </c>
      <c r="F49" s="115"/>
      <c r="G49" s="3"/>
      <c r="H49" s="3"/>
      <c r="I49" s="3">
        <v>1399029</v>
      </c>
      <c r="J49" s="3">
        <v>3980000</v>
      </c>
      <c r="K49" s="3">
        <v>1585925</v>
      </c>
    </row>
    <row r="50" spans="1:11" s="71" customFormat="1" ht="12.75">
      <c r="A50" s="32" t="s">
        <v>51</v>
      </c>
      <c r="B50" s="72" t="s">
        <v>13</v>
      </c>
      <c r="C50" s="114">
        <f t="shared" si="2"/>
        <v>101766</v>
      </c>
      <c r="D50" s="114">
        <f t="shared" si="5"/>
        <v>600000</v>
      </c>
      <c r="E50" s="114">
        <f t="shared" si="4"/>
        <v>998583</v>
      </c>
      <c r="F50" s="115"/>
      <c r="G50" s="3"/>
      <c r="H50" s="3"/>
      <c r="I50" s="3">
        <v>101766</v>
      </c>
      <c r="J50" s="3">
        <v>600000</v>
      </c>
      <c r="K50" s="3">
        <v>998583</v>
      </c>
    </row>
    <row r="51" spans="1:11" s="71" customFormat="1" ht="12.75">
      <c r="A51" s="32" t="s">
        <v>85</v>
      </c>
      <c r="B51" s="72" t="s">
        <v>3</v>
      </c>
      <c r="C51" s="114">
        <f t="shared" si="2"/>
        <v>47666</v>
      </c>
      <c r="D51" s="114">
        <f t="shared" si="5"/>
        <v>240000</v>
      </c>
      <c r="E51" s="114">
        <f t="shared" si="4"/>
        <v>16070</v>
      </c>
      <c r="F51" s="115"/>
      <c r="G51" s="3"/>
      <c r="H51" s="3"/>
      <c r="I51" s="3">
        <v>47666</v>
      </c>
      <c r="J51" s="3">
        <v>240000</v>
      </c>
      <c r="K51" s="3">
        <v>16070</v>
      </c>
    </row>
    <row r="52" spans="1:11" s="71" customFormat="1" ht="13.5" thickBot="1">
      <c r="A52" s="101" t="s">
        <v>52</v>
      </c>
      <c r="B52" s="102"/>
      <c r="C52" s="117">
        <f>SUM(C22:C51)</f>
        <v>6127927</v>
      </c>
      <c r="D52" s="117">
        <f>SUM(D22:D51)</f>
        <v>9542838</v>
      </c>
      <c r="E52" s="117">
        <f t="shared" si="4"/>
        <v>7441079</v>
      </c>
      <c r="F52" s="117">
        <f>SUM(F22:F51)</f>
        <v>0</v>
      </c>
      <c r="G52" s="117"/>
      <c r="H52" s="117"/>
      <c r="I52" s="117">
        <f>SUM(I22:I51)</f>
        <v>6127927</v>
      </c>
      <c r="J52" s="117">
        <f>SUM(J22:J51)</f>
        <v>9542838</v>
      </c>
      <c r="K52" s="117">
        <f>SUM(K22:K51)</f>
        <v>7441079</v>
      </c>
    </row>
    <row r="53" spans="1:11" s="71" customFormat="1" ht="13.5" thickBot="1">
      <c r="A53" s="103" t="s">
        <v>53</v>
      </c>
      <c r="B53" s="104"/>
      <c r="C53" s="118">
        <f>C52+C21</f>
        <v>11525305</v>
      </c>
      <c r="D53" s="119">
        <f>D52+D21</f>
        <v>14792838</v>
      </c>
      <c r="E53" s="120">
        <f t="shared" si="4"/>
        <v>11677373</v>
      </c>
      <c r="F53" s="118">
        <f>F21+F52</f>
        <v>0</v>
      </c>
      <c r="G53" s="118"/>
      <c r="H53" s="118"/>
      <c r="I53" s="118">
        <f>I21+I52</f>
        <v>11525305</v>
      </c>
      <c r="J53" s="118">
        <f>J21+J52</f>
        <v>14792838</v>
      </c>
      <c r="K53" s="118">
        <f>K21+K52</f>
        <v>11677373</v>
      </c>
    </row>
    <row r="54" spans="1:11" s="71" customFormat="1" ht="12.75">
      <c r="A54" s="99"/>
      <c r="B54" s="100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s="71" customFormat="1" ht="12.75">
      <c r="A55" s="99"/>
      <c r="B55" s="100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s="71" customFormat="1" ht="12.75">
      <c r="A56" s="99"/>
      <c r="B56" s="100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s="71" customFormat="1" ht="12.75">
      <c r="A57" s="99"/>
      <c r="B57" s="100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s="71" customFormat="1" ht="12.75">
      <c r="A58" s="99"/>
      <c r="B58" s="10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s="71" customFormat="1" ht="12.75">
      <c r="A59" s="99"/>
      <c r="B59" s="10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s="71" customFormat="1" ht="12.75">
      <c r="A60" s="99"/>
      <c r="B60" s="100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s="71" customFormat="1" ht="12.75">
      <c r="A61" s="99"/>
      <c r="B61" s="100"/>
      <c r="C61" s="121"/>
      <c r="D61" s="121"/>
      <c r="E61" s="121"/>
      <c r="F61" s="121" t="s">
        <v>329</v>
      </c>
      <c r="G61" s="121"/>
      <c r="H61" s="121"/>
      <c r="I61" s="121"/>
      <c r="J61" s="121"/>
      <c r="K61" s="121"/>
    </row>
    <row r="62" spans="1:11" s="71" customFormat="1" ht="12.75">
      <c r="A62" s="32" t="s">
        <v>197</v>
      </c>
      <c r="B62" s="72" t="s">
        <v>54</v>
      </c>
      <c r="C62" s="114">
        <f aca="true" t="shared" si="6" ref="C62:E65">F62+I62</f>
        <v>5262625</v>
      </c>
      <c r="D62" s="114">
        <f t="shared" si="6"/>
        <v>6099599</v>
      </c>
      <c r="E62" s="114">
        <f t="shared" si="6"/>
        <v>5556724</v>
      </c>
      <c r="F62" s="115">
        <v>5262625</v>
      </c>
      <c r="G62" s="3">
        <v>6099599</v>
      </c>
      <c r="H62" s="3">
        <v>5556724</v>
      </c>
      <c r="I62" s="3"/>
      <c r="J62" s="3"/>
      <c r="K62" s="3"/>
    </row>
    <row r="63" spans="1:11" s="71" customFormat="1" ht="12.75">
      <c r="A63" s="32" t="s">
        <v>198</v>
      </c>
      <c r="B63" s="72" t="s">
        <v>61</v>
      </c>
      <c r="C63" s="122">
        <f t="shared" si="6"/>
        <v>417826</v>
      </c>
      <c r="D63" s="114">
        <f t="shared" si="6"/>
        <v>383200</v>
      </c>
      <c r="E63" s="114">
        <f t="shared" si="6"/>
        <v>344880</v>
      </c>
      <c r="F63" s="115"/>
      <c r="G63" s="3"/>
      <c r="H63" s="3"/>
      <c r="I63" s="3">
        <v>417826</v>
      </c>
      <c r="J63" s="3">
        <v>383200</v>
      </c>
      <c r="K63" s="3">
        <v>344880</v>
      </c>
    </row>
    <row r="64" spans="1:11" s="71" customFormat="1" ht="12.75">
      <c r="A64" s="32" t="s">
        <v>78</v>
      </c>
      <c r="B64" s="72" t="s">
        <v>63</v>
      </c>
      <c r="C64" s="122">
        <f t="shared" si="6"/>
        <v>485500</v>
      </c>
      <c r="D64" s="114">
        <f t="shared" si="6"/>
        <v>731400</v>
      </c>
      <c r="E64" s="114">
        <f t="shared" si="6"/>
        <v>658260</v>
      </c>
      <c r="F64" s="115">
        <v>44000</v>
      </c>
      <c r="G64" s="3"/>
      <c r="H64" s="3"/>
      <c r="I64" s="3">
        <v>441500</v>
      </c>
      <c r="J64" s="3">
        <v>731400</v>
      </c>
      <c r="K64" s="3">
        <v>658260</v>
      </c>
    </row>
    <row r="65" spans="1:11" s="71" customFormat="1" ht="12.75">
      <c r="A65" s="32" t="s">
        <v>102</v>
      </c>
      <c r="B65" s="72" t="s">
        <v>103</v>
      </c>
      <c r="C65" s="122">
        <f t="shared" si="6"/>
        <v>602363</v>
      </c>
      <c r="D65" s="114">
        <f t="shared" si="6"/>
        <v>98233</v>
      </c>
      <c r="E65" s="114">
        <f t="shared" si="6"/>
        <v>98233</v>
      </c>
      <c r="F65" s="115">
        <v>602363</v>
      </c>
      <c r="G65" s="3">
        <v>98233</v>
      </c>
      <c r="H65" s="3">
        <v>98233</v>
      </c>
      <c r="I65" s="3"/>
      <c r="J65" s="3"/>
      <c r="K65" s="3"/>
    </row>
    <row r="66" spans="1:11" s="71" customFormat="1" ht="12.75">
      <c r="A66" s="32" t="s">
        <v>335</v>
      </c>
      <c r="B66" s="72" t="s">
        <v>334</v>
      </c>
      <c r="C66" s="122">
        <f aca="true" t="shared" si="7" ref="C66:C84">F66+I66</f>
        <v>190511</v>
      </c>
      <c r="D66" s="114"/>
      <c r="E66" s="114"/>
      <c r="F66" s="115">
        <v>190511</v>
      </c>
      <c r="G66" s="3"/>
      <c r="H66" s="3"/>
      <c r="I66" s="3"/>
      <c r="J66" s="3"/>
      <c r="K66" s="3"/>
    </row>
    <row r="67" spans="1:11" s="71" customFormat="1" ht="12.75">
      <c r="A67" s="32" t="s">
        <v>102</v>
      </c>
      <c r="B67" s="72" t="s">
        <v>255</v>
      </c>
      <c r="C67" s="122">
        <f t="shared" si="7"/>
        <v>0</v>
      </c>
      <c r="D67" s="114">
        <f aca="true" t="shared" si="8" ref="D67:E72">G67+J67</f>
        <v>208070</v>
      </c>
      <c r="E67" s="114">
        <f t="shared" si="8"/>
        <v>208070</v>
      </c>
      <c r="F67" s="115"/>
      <c r="G67" s="3">
        <v>208070</v>
      </c>
      <c r="H67" s="3">
        <v>208070</v>
      </c>
      <c r="I67" s="3"/>
      <c r="J67" s="3"/>
      <c r="K67" s="3"/>
    </row>
    <row r="68" spans="1:11" s="71" customFormat="1" ht="12.75">
      <c r="A68" s="32" t="s">
        <v>192</v>
      </c>
      <c r="B68" s="72" t="s">
        <v>77</v>
      </c>
      <c r="C68" s="122">
        <f t="shared" si="7"/>
        <v>-7</v>
      </c>
      <c r="D68" s="114">
        <f t="shared" si="8"/>
        <v>0</v>
      </c>
      <c r="E68" s="114">
        <f t="shared" si="8"/>
        <v>-47282</v>
      </c>
      <c r="F68" s="115">
        <v>-7</v>
      </c>
      <c r="G68" s="3"/>
      <c r="H68" s="3">
        <v>-47282</v>
      </c>
      <c r="I68" s="3"/>
      <c r="J68" s="3"/>
      <c r="K68" s="3"/>
    </row>
    <row r="69" spans="1:11" s="71" customFormat="1" ht="12.75">
      <c r="A69" s="32" t="s">
        <v>55</v>
      </c>
      <c r="B69" s="72" t="s">
        <v>56</v>
      </c>
      <c r="C69" s="122">
        <f t="shared" si="7"/>
        <v>0</v>
      </c>
      <c r="D69" s="114">
        <f t="shared" si="8"/>
        <v>0</v>
      </c>
      <c r="E69" s="114">
        <f t="shared" si="8"/>
        <v>0</v>
      </c>
      <c r="F69" s="115"/>
      <c r="G69" s="3"/>
      <c r="H69" s="3"/>
      <c r="I69" s="3"/>
      <c r="J69" s="3"/>
      <c r="K69" s="3"/>
    </row>
    <row r="70" spans="1:11" s="71" customFormat="1" ht="12.75">
      <c r="A70" s="32" t="s">
        <v>92</v>
      </c>
      <c r="B70" s="72" t="s">
        <v>9</v>
      </c>
      <c r="C70" s="122">
        <f t="shared" si="7"/>
        <v>526180</v>
      </c>
      <c r="D70" s="114">
        <f t="shared" si="8"/>
        <v>255183</v>
      </c>
      <c r="E70" s="114">
        <f t="shared" si="8"/>
        <v>255183</v>
      </c>
      <c r="F70" s="115">
        <v>82858</v>
      </c>
      <c r="G70" s="3">
        <v>75773</v>
      </c>
      <c r="H70" s="3">
        <v>75773</v>
      </c>
      <c r="I70" s="3">
        <v>443322</v>
      </c>
      <c r="J70" s="3">
        <v>179410</v>
      </c>
      <c r="K70" s="3">
        <v>179410</v>
      </c>
    </row>
    <row r="71" spans="1:11" s="71" customFormat="1" ht="12.75">
      <c r="A71" s="32" t="s">
        <v>106</v>
      </c>
      <c r="B71" s="72" t="s">
        <v>91</v>
      </c>
      <c r="C71" s="122">
        <f t="shared" si="7"/>
        <v>121390</v>
      </c>
      <c r="D71" s="114">
        <f t="shared" si="8"/>
        <v>-675925</v>
      </c>
      <c r="E71" s="114">
        <f t="shared" si="8"/>
        <v>-675925</v>
      </c>
      <c r="F71" s="115">
        <v>121390</v>
      </c>
      <c r="G71" s="3"/>
      <c r="H71" s="3"/>
      <c r="I71" s="3"/>
      <c r="J71" s="3">
        <v>-675925</v>
      </c>
      <c r="K71" s="3">
        <v>-675925</v>
      </c>
    </row>
    <row r="72" spans="1:11" s="71" customFormat="1" ht="12.75">
      <c r="A72" s="32" t="s">
        <v>62</v>
      </c>
      <c r="B72" s="72" t="s">
        <v>57</v>
      </c>
      <c r="C72" s="122">
        <f t="shared" si="7"/>
        <v>0</v>
      </c>
      <c r="D72" s="114">
        <f t="shared" si="8"/>
        <v>68392</v>
      </c>
      <c r="E72" s="114">
        <f t="shared" si="8"/>
        <v>68392</v>
      </c>
      <c r="F72" s="115"/>
      <c r="G72" s="3">
        <v>68392</v>
      </c>
      <c r="H72" s="3">
        <v>68392</v>
      </c>
      <c r="I72" s="3"/>
      <c r="J72" s="3"/>
      <c r="K72" s="3"/>
    </row>
    <row r="73" spans="1:11" s="71" customFormat="1" ht="12.75">
      <c r="A73" s="32" t="s">
        <v>94</v>
      </c>
      <c r="B73" s="72" t="s">
        <v>4</v>
      </c>
      <c r="C73" s="122">
        <f t="shared" si="7"/>
        <v>204197</v>
      </c>
      <c r="D73" s="114">
        <f>J73</f>
        <v>34308</v>
      </c>
      <c r="E73" s="114">
        <f aca="true" t="shared" si="9" ref="E73:E81">H73+K73</f>
        <v>34308</v>
      </c>
      <c r="F73" s="115"/>
      <c r="G73" s="3"/>
      <c r="H73" s="3"/>
      <c r="I73" s="3">
        <v>204197</v>
      </c>
      <c r="J73" s="3">
        <v>34308</v>
      </c>
      <c r="K73" s="3">
        <v>34308</v>
      </c>
    </row>
    <row r="74" spans="1:11" s="71" customFormat="1" ht="12.75">
      <c r="A74" s="32" t="s">
        <v>95</v>
      </c>
      <c r="B74" s="72" t="s">
        <v>5</v>
      </c>
      <c r="C74" s="122">
        <f t="shared" si="7"/>
        <v>0</v>
      </c>
      <c r="D74" s="114">
        <f aca="true" t="shared" si="10" ref="D74:D86">G74+J74</f>
        <v>-3740</v>
      </c>
      <c r="E74" s="114">
        <f t="shared" si="9"/>
        <v>-3740</v>
      </c>
      <c r="F74" s="115"/>
      <c r="G74" s="3"/>
      <c r="H74" s="3"/>
      <c r="I74" s="3"/>
      <c r="J74" s="3">
        <v>-3740</v>
      </c>
      <c r="K74" s="3">
        <v>-3740</v>
      </c>
    </row>
    <row r="75" spans="1:11" s="71" customFormat="1" ht="12.75">
      <c r="A75" s="32" t="s">
        <v>96</v>
      </c>
      <c r="B75" s="72" t="s">
        <v>101</v>
      </c>
      <c r="C75" s="122">
        <f t="shared" si="7"/>
        <v>0</v>
      </c>
      <c r="D75" s="114">
        <f t="shared" si="10"/>
        <v>0</v>
      </c>
      <c r="E75" s="114">
        <f t="shared" si="9"/>
        <v>0</v>
      </c>
      <c r="F75" s="115"/>
      <c r="G75" s="3"/>
      <c r="H75" s="3"/>
      <c r="I75" s="3"/>
      <c r="J75" s="3"/>
      <c r="K75" s="3"/>
    </row>
    <row r="76" spans="1:11" s="71" customFormat="1" ht="12.75">
      <c r="A76" s="32" t="s">
        <v>315</v>
      </c>
      <c r="B76" s="72" t="s">
        <v>314</v>
      </c>
      <c r="C76" s="122">
        <f t="shared" si="7"/>
        <v>0</v>
      </c>
      <c r="D76" s="114">
        <f t="shared" si="10"/>
        <v>242073</v>
      </c>
      <c r="E76" s="114">
        <f t="shared" si="9"/>
        <v>242073</v>
      </c>
      <c r="F76" s="115"/>
      <c r="G76" s="3"/>
      <c r="H76" s="3"/>
      <c r="I76" s="3"/>
      <c r="J76" s="3">
        <v>242073</v>
      </c>
      <c r="K76" s="3">
        <v>242073</v>
      </c>
    </row>
    <row r="77" spans="1:11" s="71" customFormat="1" ht="12.75">
      <c r="A77" s="32" t="s">
        <v>97</v>
      </c>
      <c r="B77" s="72" t="s">
        <v>327</v>
      </c>
      <c r="C77" s="122">
        <f t="shared" si="7"/>
        <v>0</v>
      </c>
      <c r="D77" s="114">
        <f t="shared" si="10"/>
        <v>0</v>
      </c>
      <c r="E77" s="114">
        <f t="shared" si="9"/>
        <v>0</v>
      </c>
      <c r="F77" s="115"/>
      <c r="G77" s="3"/>
      <c r="H77" s="3"/>
      <c r="I77" s="3"/>
      <c r="J77" s="3"/>
      <c r="K77" s="3"/>
    </row>
    <row r="78" spans="1:11" s="71" customFormat="1" ht="12.75">
      <c r="A78" s="32" t="s">
        <v>333</v>
      </c>
      <c r="B78" s="72" t="s">
        <v>316</v>
      </c>
      <c r="C78" s="122">
        <f t="shared" si="7"/>
        <v>0</v>
      </c>
      <c r="D78" s="114">
        <f t="shared" si="10"/>
        <v>300000</v>
      </c>
      <c r="E78" s="114">
        <f t="shared" si="9"/>
        <v>300000</v>
      </c>
      <c r="F78" s="115"/>
      <c r="G78" s="3"/>
      <c r="H78" s="3"/>
      <c r="I78" s="3"/>
      <c r="J78" s="3">
        <v>300000</v>
      </c>
      <c r="K78" s="3">
        <v>300000</v>
      </c>
    </row>
    <row r="79" spans="1:11" s="71" customFormat="1" ht="12.75">
      <c r="A79" s="32" t="s">
        <v>193</v>
      </c>
      <c r="B79" s="72" t="s">
        <v>6</v>
      </c>
      <c r="C79" s="122">
        <f t="shared" si="7"/>
        <v>3334617</v>
      </c>
      <c r="D79" s="114">
        <f t="shared" si="10"/>
        <v>1090689</v>
      </c>
      <c r="E79" s="114">
        <f t="shared" si="9"/>
        <v>1090689</v>
      </c>
      <c r="F79" s="115">
        <v>236057</v>
      </c>
      <c r="G79" s="3">
        <v>621442</v>
      </c>
      <c r="H79" s="3">
        <v>621442</v>
      </c>
      <c r="I79" s="3">
        <v>3098560</v>
      </c>
      <c r="J79" s="3">
        <v>469247</v>
      </c>
      <c r="K79" s="3">
        <v>469247</v>
      </c>
    </row>
    <row r="80" spans="1:11" s="71" customFormat="1" ht="12.75">
      <c r="A80" s="32" t="s">
        <v>203</v>
      </c>
      <c r="B80" s="72" t="s">
        <v>204</v>
      </c>
      <c r="C80" s="122">
        <f t="shared" si="7"/>
        <v>7911</v>
      </c>
      <c r="D80" s="114">
        <f t="shared" si="10"/>
        <v>103</v>
      </c>
      <c r="E80" s="114">
        <f t="shared" si="9"/>
        <v>103</v>
      </c>
      <c r="F80" s="115"/>
      <c r="G80" s="3"/>
      <c r="H80" s="3"/>
      <c r="I80" s="3">
        <v>7911</v>
      </c>
      <c r="J80" s="3">
        <v>103</v>
      </c>
      <c r="K80" s="3">
        <v>103</v>
      </c>
    </row>
    <row r="81" spans="1:11" s="71" customFormat="1" ht="12.75">
      <c r="A81" s="32" t="s">
        <v>194</v>
      </c>
      <c r="B81" s="72" t="s">
        <v>7</v>
      </c>
      <c r="C81" s="122">
        <f t="shared" si="7"/>
        <v>-1090689</v>
      </c>
      <c r="D81" s="114">
        <f t="shared" si="10"/>
        <v>-510546</v>
      </c>
      <c r="E81" s="114">
        <f t="shared" si="9"/>
        <v>-727098</v>
      </c>
      <c r="F81" s="115">
        <v>-621442</v>
      </c>
      <c r="G81" s="3">
        <v>-123438</v>
      </c>
      <c r="H81" s="3">
        <v>-663310</v>
      </c>
      <c r="I81" s="3">
        <v>-469247</v>
      </c>
      <c r="J81" s="3">
        <v>-387108</v>
      </c>
      <c r="K81" s="3">
        <v>-63788</v>
      </c>
    </row>
    <row r="82" spans="1:11" s="71" customFormat="1" ht="12.75">
      <c r="A82" s="32" t="s">
        <v>195</v>
      </c>
      <c r="B82" s="72" t="s">
        <v>182</v>
      </c>
      <c r="C82" s="122">
        <f t="shared" si="7"/>
        <v>-103</v>
      </c>
      <c r="D82" s="114">
        <f t="shared" si="10"/>
        <v>0</v>
      </c>
      <c r="E82" s="114"/>
      <c r="F82" s="115"/>
      <c r="G82" s="3"/>
      <c r="H82" s="3"/>
      <c r="I82" s="3">
        <v>-103</v>
      </c>
      <c r="J82" s="3"/>
      <c r="K82" s="3"/>
    </row>
    <row r="83" spans="1:11" s="71" customFormat="1" ht="12.75">
      <c r="A83" s="32" t="s">
        <v>58</v>
      </c>
      <c r="B83" s="72" t="s">
        <v>59</v>
      </c>
      <c r="C83" s="122">
        <f t="shared" si="7"/>
        <v>0</v>
      </c>
      <c r="D83" s="114">
        <f t="shared" si="10"/>
        <v>0</v>
      </c>
      <c r="E83" s="114"/>
      <c r="F83" s="115"/>
      <c r="G83" s="3"/>
      <c r="H83" s="3"/>
      <c r="I83" s="3"/>
      <c r="J83" s="3"/>
      <c r="K83" s="3"/>
    </row>
    <row r="84" spans="1:11" s="71" customFormat="1" ht="12.75">
      <c r="A84" s="32" t="s">
        <v>325</v>
      </c>
      <c r="B84" s="72" t="s">
        <v>313</v>
      </c>
      <c r="C84" s="122">
        <f t="shared" si="7"/>
        <v>0</v>
      </c>
      <c r="D84" s="114">
        <f t="shared" si="10"/>
        <v>0</v>
      </c>
      <c r="E84" s="114"/>
      <c r="F84" s="115"/>
      <c r="G84" s="3"/>
      <c r="H84" s="3"/>
      <c r="I84" s="3"/>
      <c r="J84" s="3"/>
      <c r="K84" s="3"/>
    </row>
    <row r="85" spans="1:11" s="71" customFormat="1" ht="12.75">
      <c r="A85" s="32" t="s">
        <v>328</v>
      </c>
      <c r="B85" s="72" t="s">
        <v>324</v>
      </c>
      <c r="C85" s="122"/>
      <c r="D85" s="114">
        <f t="shared" si="10"/>
        <v>359792</v>
      </c>
      <c r="E85" s="114">
        <f>H85+K85</f>
        <v>359792</v>
      </c>
      <c r="F85" s="115"/>
      <c r="G85" s="3"/>
      <c r="H85" s="3"/>
      <c r="I85" s="3"/>
      <c r="J85" s="3">
        <v>359792</v>
      </c>
      <c r="K85" s="3">
        <v>359792</v>
      </c>
    </row>
    <row r="86" spans="1:11" s="71" customFormat="1" ht="12.75">
      <c r="A86" s="32" t="s">
        <v>317</v>
      </c>
      <c r="B86" s="72" t="s">
        <v>324</v>
      </c>
      <c r="C86" s="114"/>
      <c r="D86" s="114">
        <f t="shared" si="10"/>
        <v>-23986</v>
      </c>
      <c r="E86" s="114">
        <f>H86+K86</f>
        <v>-23986</v>
      </c>
      <c r="F86" s="115"/>
      <c r="G86" s="3"/>
      <c r="H86" s="3"/>
      <c r="I86" s="3"/>
      <c r="J86" s="3">
        <v>-23986</v>
      </c>
      <c r="K86" s="3">
        <v>-23986</v>
      </c>
    </row>
    <row r="87" spans="1:11" s="71" customFormat="1" ht="12.75">
      <c r="A87" s="110"/>
      <c r="B87" s="111"/>
      <c r="C87" s="123"/>
      <c r="D87" s="123"/>
      <c r="E87" s="123"/>
      <c r="F87" s="124"/>
      <c r="G87" s="125"/>
      <c r="H87" s="125"/>
      <c r="I87" s="125"/>
      <c r="J87" s="125"/>
      <c r="K87" s="125"/>
    </row>
    <row r="88" spans="1:11" s="71" customFormat="1" ht="13.5" thickBot="1">
      <c r="A88" s="101"/>
      <c r="B88" s="102"/>
      <c r="C88" s="117">
        <f>SUM(C62:C86)</f>
        <v>10062321</v>
      </c>
      <c r="D88" s="117">
        <f>SUM(D62:D87)</f>
        <v>8656845</v>
      </c>
      <c r="E88" s="117">
        <f>H88+K88</f>
        <v>7738676</v>
      </c>
      <c r="F88" s="117">
        <f aca="true" t="shared" si="11" ref="F88:K88">SUM(F62:F86)</f>
        <v>5918355</v>
      </c>
      <c r="G88" s="117">
        <f t="shared" si="11"/>
        <v>7048071</v>
      </c>
      <c r="H88" s="117">
        <f t="shared" si="11"/>
        <v>5918042</v>
      </c>
      <c r="I88" s="117">
        <f t="shared" si="11"/>
        <v>4143966</v>
      </c>
      <c r="J88" s="117">
        <f t="shared" si="11"/>
        <v>1608774</v>
      </c>
      <c r="K88" s="117">
        <f t="shared" si="11"/>
        <v>1820634</v>
      </c>
    </row>
    <row r="89" spans="1:11" s="71" customFormat="1" ht="13.5" thickBot="1">
      <c r="A89" s="103" t="s">
        <v>75</v>
      </c>
      <c r="B89" s="105"/>
      <c r="C89" s="118">
        <f>C53+C88</f>
        <v>21587626</v>
      </c>
      <c r="D89" s="119">
        <f>D53+D88</f>
        <v>23449683</v>
      </c>
      <c r="E89" s="120">
        <f>H89+K89</f>
        <v>19416049</v>
      </c>
      <c r="F89" s="118">
        <f>F53+F88</f>
        <v>5918355</v>
      </c>
      <c r="G89" s="118">
        <f>G88</f>
        <v>7048071</v>
      </c>
      <c r="H89" s="118">
        <f>H88</f>
        <v>5918042</v>
      </c>
      <c r="I89" s="118">
        <f>I53+I88</f>
        <v>15669271</v>
      </c>
      <c r="J89" s="118">
        <f>J53+J88</f>
        <v>16401612</v>
      </c>
      <c r="K89" s="118">
        <f>K88+K53</f>
        <v>13498007</v>
      </c>
    </row>
    <row r="90" s="71" customFormat="1" ht="12"/>
    <row r="91" s="71" customFormat="1" ht="12">
      <c r="A91" s="71" t="s">
        <v>86</v>
      </c>
    </row>
    <row r="92" s="71" customFormat="1" ht="12">
      <c r="A92" s="71" t="s">
        <v>311</v>
      </c>
    </row>
    <row r="93" s="71" customFormat="1" ht="12"/>
    <row r="94" s="71" customFormat="1" ht="12"/>
    <row r="95" s="71" customFormat="1" ht="12"/>
    <row r="96" s="71" customFormat="1" ht="12"/>
    <row r="97" spans="4:5" s="71" customFormat="1" ht="12">
      <c r="D97" s="83" t="s">
        <v>217</v>
      </c>
      <c r="E97" s="83"/>
    </row>
    <row r="98" s="71" customFormat="1" ht="12">
      <c r="D98" s="71" t="s">
        <v>218</v>
      </c>
    </row>
    <row r="99" spans="7:9" s="71" customFormat="1" ht="12">
      <c r="G99" s="73"/>
      <c r="H99" s="73"/>
      <c r="I99" s="73"/>
    </row>
    <row r="100" s="71" customFormat="1" ht="12"/>
    <row r="101" s="71" customFormat="1" ht="12"/>
    <row r="102" s="71" customFormat="1" ht="12"/>
    <row r="103" s="71" customFormat="1" ht="12"/>
    <row r="104" s="71" customFormat="1" ht="12"/>
    <row r="105" s="71" customFormat="1" ht="12"/>
    <row r="106" s="71" customFormat="1" ht="12"/>
    <row r="107" s="71" customFormat="1" ht="12"/>
    <row r="108" s="71" customFormat="1" ht="12"/>
    <row r="109" spans="1:11" s="76" customFormat="1" ht="12">
      <c r="A109" s="74"/>
      <c r="B109" s="74"/>
      <c r="C109" s="74"/>
      <c r="D109" s="237"/>
      <c r="E109" s="237"/>
      <c r="F109" s="75"/>
      <c r="G109" s="237"/>
      <c r="H109" s="237"/>
      <c r="I109" s="237"/>
      <c r="J109" s="237"/>
      <c r="K109" s="237"/>
    </row>
    <row r="110" spans="2:3" s="76" customFormat="1" ht="12">
      <c r="B110" s="77"/>
      <c r="C110" s="77"/>
    </row>
    <row r="111" spans="2:3" s="76" customFormat="1" ht="12">
      <c r="B111" s="77"/>
      <c r="C111" s="77"/>
    </row>
    <row r="112" spans="2:3" s="76" customFormat="1" ht="12">
      <c r="B112" s="77"/>
      <c r="C112" s="77"/>
    </row>
    <row r="113" spans="2:3" s="76" customFormat="1" ht="12">
      <c r="B113" s="77"/>
      <c r="C113" s="77"/>
    </row>
    <row r="114" spans="2:3" s="76" customFormat="1" ht="12">
      <c r="B114" s="77"/>
      <c r="C114" s="77"/>
    </row>
    <row r="115" spans="1:3" s="76" customFormat="1" ht="12">
      <c r="A115" s="79"/>
      <c r="B115" s="77"/>
      <c r="C115" s="77"/>
    </row>
    <row r="116" spans="2:3" s="76" customFormat="1" ht="12">
      <c r="B116" s="77"/>
      <c r="C116" s="77"/>
    </row>
    <row r="117" spans="2:3" s="76" customFormat="1" ht="12">
      <c r="B117" s="77"/>
      <c r="C117" s="77"/>
    </row>
    <row r="118" spans="2:3" s="76" customFormat="1" ht="12">
      <c r="B118" s="77"/>
      <c r="C118" s="77"/>
    </row>
    <row r="119" spans="2:3" s="76" customFormat="1" ht="12">
      <c r="B119" s="77"/>
      <c r="C119" s="77"/>
    </row>
    <row r="120" spans="2:3" s="76" customFormat="1" ht="12">
      <c r="B120" s="77"/>
      <c r="C120" s="77"/>
    </row>
    <row r="121" spans="2:3" s="76" customFormat="1" ht="12">
      <c r="B121" s="77"/>
      <c r="C121" s="77"/>
    </row>
    <row r="122" spans="2:3" s="76" customFormat="1" ht="12">
      <c r="B122" s="77"/>
      <c r="C122" s="77"/>
    </row>
    <row r="123" spans="2:3" s="76" customFormat="1" ht="12">
      <c r="B123" s="77"/>
      <c r="C123" s="77"/>
    </row>
    <row r="124" spans="2:3" s="76" customFormat="1" ht="12">
      <c r="B124" s="77"/>
      <c r="C124" s="77"/>
    </row>
    <row r="125" spans="2:3" s="76" customFormat="1" ht="12">
      <c r="B125" s="77"/>
      <c r="C125" s="77"/>
    </row>
    <row r="126" spans="2:9" s="76" customFormat="1" ht="12">
      <c r="B126" s="77"/>
      <c r="C126" s="77"/>
      <c r="G126" s="78"/>
      <c r="H126" s="78"/>
      <c r="I126" s="78"/>
    </row>
    <row r="127" spans="2:9" s="76" customFormat="1" ht="12">
      <c r="B127" s="77"/>
      <c r="C127" s="77"/>
      <c r="I127" s="78"/>
    </row>
    <row r="128" spans="2:9" s="76" customFormat="1" ht="12">
      <c r="B128" s="77"/>
      <c r="C128" s="77"/>
      <c r="I128" s="78"/>
    </row>
    <row r="129" spans="2:9" s="76" customFormat="1" ht="12">
      <c r="B129" s="77"/>
      <c r="C129" s="77"/>
      <c r="I129" s="78"/>
    </row>
    <row r="130" spans="2:9" s="76" customFormat="1" ht="12">
      <c r="B130" s="77"/>
      <c r="C130" s="77"/>
      <c r="I130" s="78"/>
    </row>
    <row r="131" spans="2:9" s="76" customFormat="1" ht="12">
      <c r="B131" s="77"/>
      <c r="C131" s="77"/>
      <c r="I131" s="78"/>
    </row>
    <row r="132" spans="2:9" s="76" customFormat="1" ht="12">
      <c r="B132" s="77"/>
      <c r="C132" s="77"/>
      <c r="I132" s="78"/>
    </row>
    <row r="133" spans="2:9" s="76" customFormat="1" ht="12">
      <c r="B133" s="77"/>
      <c r="C133" s="77"/>
      <c r="I133" s="78"/>
    </row>
    <row r="134" spans="2:9" s="76" customFormat="1" ht="12">
      <c r="B134" s="77"/>
      <c r="C134" s="77"/>
      <c r="I134" s="78"/>
    </row>
    <row r="135" spans="2:9" s="76" customFormat="1" ht="12">
      <c r="B135" s="77"/>
      <c r="C135" s="77"/>
      <c r="I135" s="78"/>
    </row>
    <row r="136" spans="2:9" s="76" customFormat="1" ht="12">
      <c r="B136" s="77"/>
      <c r="C136" s="77"/>
      <c r="I136" s="78"/>
    </row>
    <row r="137" spans="2:9" s="76" customFormat="1" ht="12">
      <c r="B137" s="77"/>
      <c r="C137" s="77"/>
      <c r="I137" s="78"/>
    </row>
    <row r="138" spans="2:9" s="76" customFormat="1" ht="12">
      <c r="B138" s="77"/>
      <c r="C138" s="77"/>
      <c r="I138" s="78"/>
    </row>
    <row r="139" spans="2:9" s="76" customFormat="1" ht="12">
      <c r="B139" s="77"/>
      <c r="C139" s="77"/>
      <c r="I139" s="78"/>
    </row>
    <row r="140" spans="2:9" s="76" customFormat="1" ht="12">
      <c r="B140" s="77"/>
      <c r="C140" s="77"/>
      <c r="I140" s="78"/>
    </row>
    <row r="141" spans="2:9" s="76" customFormat="1" ht="12">
      <c r="B141" s="77"/>
      <c r="C141" s="77"/>
      <c r="I141" s="78"/>
    </row>
    <row r="142" spans="2:9" s="76" customFormat="1" ht="12">
      <c r="B142" s="77"/>
      <c r="C142" s="77"/>
      <c r="I142" s="78"/>
    </row>
    <row r="143" spans="2:9" s="76" customFormat="1" ht="12">
      <c r="B143" s="77"/>
      <c r="C143" s="77"/>
      <c r="I143" s="78"/>
    </row>
    <row r="144" spans="2:9" s="76" customFormat="1" ht="12">
      <c r="B144" s="77"/>
      <c r="C144" s="77"/>
      <c r="I144" s="78"/>
    </row>
    <row r="145" spans="2:9" s="76" customFormat="1" ht="12">
      <c r="B145" s="77"/>
      <c r="C145" s="77"/>
      <c r="I145" s="78"/>
    </row>
    <row r="146" spans="2:11" s="76" customFormat="1" ht="12">
      <c r="B146" s="77"/>
      <c r="C146" s="77"/>
      <c r="G146" s="78"/>
      <c r="H146" s="78"/>
      <c r="I146" s="78"/>
      <c r="J146" s="78"/>
      <c r="K146" s="78"/>
    </row>
    <row r="147" spans="1:11" s="76" customFormat="1" ht="12">
      <c r="A147" s="79"/>
      <c r="B147" s="75"/>
      <c r="C147" s="75"/>
      <c r="D147" s="79"/>
      <c r="E147" s="79"/>
      <c r="F147" s="79"/>
      <c r="G147" s="80"/>
      <c r="H147" s="80"/>
      <c r="I147" s="80"/>
      <c r="J147" s="80"/>
      <c r="K147" s="80"/>
    </row>
    <row r="148" s="76" customFormat="1" ht="12"/>
    <row r="149" s="71" customFormat="1" ht="12"/>
    <row r="150" s="71" customFormat="1" ht="12"/>
    <row r="151" s="71" customFormat="1" ht="12"/>
    <row r="152" s="71" customFormat="1" ht="12"/>
    <row r="153" s="71" customFormat="1" ht="12"/>
    <row r="154" s="71" customFormat="1" ht="12"/>
    <row r="155" s="71" customFormat="1" ht="12"/>
    <row r="156" s="71" customFormat="1" ht="12"/>
    <row r="157" s="71" customFormat="1" ht="12"/>
    <row r="158" s="71" customFormat="1" ht="12"/>
    <row r="159" s="71" customFormat="1" ht="12"/>
    <row r="160" s="71" customFormat="1" ht="12"/>
    <row r="161" s="71" customFormat="1" ht="12"/>
    <row r="162" s="71" customFormat="1" ht="12"/>
    <row r="163" s="71" customFormat="1" ht="12"/>
    <row r="164" s="71" customFormat="1" ht="12"/>
    <row r="165" s="71" customFormat="1" ht="12"/>
    <row r="166" s="71" customFormat="1" ht="12"/>
    <row r="167" s="71" customFormat="1" ht="12"/>
    <row r="168" s="71" customFormat="1" ht="12"/>
    <row r="169" s="71" customFormat="1" ht="12"/>
    <row r="170" s="71" customFormat="1" ht="12"/>
    <row r="171" s="71" customFormat="1" ht="12"/>
    <row r="172" s="71" customFormat="1" ht="12"/>
    <row r="173" s="71" customFormat="1" ht="12"/>
    <row r="174" s="71" customFormat="1" ht="12"/>
    <row r="175" s="71" customFormat="1" ht="12"/>
    <row r="176" s="71" customFormat="1" ht="12"/>
    <row r="177" s="71" customFormat="1" ht="12"/>
    <row r="178" s="71" customFormat="1" ht="12"/>
    <row r="179" s="71" customFormat="1" ht="12"/>
    <row r="180" s="71" customFormat="1" ht="12"/>
    <row r="181" s="71" customFormat="1" ht="12"/>
    <row r="182" s="71" customFormat="1" ht="12"/>
    <row r="183" s="71" customFormat="1" ht="12"/>
    <row r="184" s="71" customFormat="1" ht="12"/>
    <row r="185" s="71" customFormat="1" ht="12"/>
    <row r="186" s="71" customFormat="1" ht="12"/>
    <row r="187" s="71" customFormat="1" ht="12"/>
    <row r="188" s="71" customFormat="1" ht="12"/>
    <row r="189" s="71" customFormat="1" ht="12"/>
    <row r="190" s="71" customFormat="1" ht="12"/>
    <row r="191" s="71" customFormat="1" ht="12"/>
    <row r="192" s="71" customFormat="1" ht="12"/>
    <row r="193" s="71" customFormat="1" ht="12"/>
    <row r="194" s="71" customFormat="1" ht="12"/>
    <row r="195" s="71" customFormat="1" ht="12"/>
    <row r="196" s="71" customFormat="1" ht="12"/>
    <row r="197" s="71" customFormat="1" ht="12"/>
    <row r="198" s="71" customFormat="1" ht="12"/>
    <row r="199" s="71" customFormat="1" ht="12"/>
    <row r="200" s="71" customFormat="1" ht="12"/>
    <row r="201" s="71" customFormat="1" ht="12"/>
    <row r="202" s="71" customFormat="1" ht="12"/>
    <row r="203" s="71" customFormat="1" ht="12"/>
    <row r="204" s="71" customFormat="1" ht="12"/>
    <row r="205" s="71" customFormat="1" ht="12"/>
    <row r="206" s="71" customFormat="1" ht="12"/>
    <row r="207" s="71" customFormat="1" ht="12"/>
    <row r="208" s="71" customFormat="1" ht="12"/>
    <row r="209" s="71" customFormat="1" ht="12"/>
    <row r="210" s="71" customFormat="1" ht="12"/>
    <row r="211" s="71" customFormat="1" ht="12"/>
    <row r="212" s="71" customFormat="1" ht="12"/>
    <row r="213" s="71" customFormat="1" ht="12"/>
    <row r="214" s="71" customFormat="1" ht="12"/>
    <row r="215" s="71" customFormat="1" ht="12"/>
    <row r="216" s="71" customFormat="1" ht="12"/>
    <row r="217" s="71" customFormat="1" ht="12"/>
    <row r="218" s="71" customFormat="1" ht="12"/>
    <row r="219" s="71" customFormat="1" ht="12"/>
    <row r="220" s="71" customFormat="1" ht="12"/>
    <row r="221" s="71" customFormat="1" ht="12"/>
    <row r="222" s="71" customFormat="1" ht="12"/>
    <row r="223" s="71" customFormat="1" ht="12"/>
    <row r="224" s="71" customFormat="1" ht="12"/>
    <row r="225" s="71" customFormat="1" ht="12"/>
    <row r="226" s="71" customFormat="1" ht="12"/>
    <row r="227" s="71" customFormat="1" ht="12"/>
    <row r="228" s="71" customFormat="1" ht="12"/>
    <row r="229" s="71" customFormat="1" ht="12"/>
    <row r="230" s="71" customFormat="1" ht="12"/>
    <row r="231" s="71" customFormat="1" ht="12"/>
    <row r="232" s="71" customFormat="1" ht="12"/>
    <row r="233" s="71" customFormat="1" ht="12"/>
    <row r="234" s="71" customFormat="1" ht="12"/>
    <row r="235" s="71" customFormat="1" ht="12"/>
    <row r="236" s="71" customFormat="1" ht="12"/>
    <row r="237" s="71" customFormat="1" ht="12"/>
    <row r="238" s="71" customFormat="1" ht="12"/>
    <row r="239" s="71" customFormat="1" ht="12"/>
    <row r="240" s="71" customFormat="1" ht="12"/>
    <row r="241" s="71" customFormat="1" ht="12"/>
    <row r="242" s="71" customFormat="1" ht="12"/>
    <row r="243" s="71" customFormat="1" ht="12"/>
    <row r="244" s="71" customFormat="1" ht="12"/>
    <row r="245" s="71" customFormat="1" ht="12"/>
    <row r="246" s="71" customFormat="1" ht="12"/>
    <row r="247" s="71" customFormat="1" ht="12"/>
    <row r="248" s="71" customFormat="1" ht="12"/>
    <row r="249" s="71" customFormat="1" ht="12"/>
    <row r="250" s="71" customFormat="1" ht="12"/>
    <row r="251" s="71" customFormat="1" ht="12"/>
    <row r="252" s="71" customFormat="1" ht="12"/>
    <row r="253" s="71" customFormat="1" ht="12"/>
    <row r="254" s="71" customFormat="1" ht="12"/>
    <row r="255" s="71" customFormat="1" ht="12"/>
    <row r="256" s="71" customFormat="1" ht="12"/>
    <row r="257" s="71" customFormat="1" ht="12"/>
    <row r="258" s="71" customFormat="1" ht="12"/>
    <row r="259" s="71" customFormat="1" ht="12"/>
    <row r="260" s="71" customFormat="1" ht="12"/>
    <row r="261" s="71" customFormat="1" ht="12"/>
    <row r="262" s="71" customFormat="1" ht="12"/>
    <row r="263" s="71" customFormat="1" ht="12"/>
    <row r="264" s="71" customFormat="1" ht="12"/>
    <row r="265" s="71" customFormat="1" ht="12"/>
    <row r="266" s="71" customFormat="1" ht="12"/>
    <row r="267" s="71" customFormat="1" ht="12"/>
    <row r="268" s="71" customFormat="1" ht="12"/>
    <row r="269" s="71" customFormat="1" ht="12"/>
    <row r="270" s="71" customFormat="1" ht="12"/>
    <row r="271" s="71" customFormat="1" ht="12"/>
    <row r="272" s="71" customFormat="1" ht="12"/>
    <row r="273" s="71" customFormat="1" ht="12"/>
    <row r="274" s="71" customFormat="1" ht="12"/>
    <row r="275" s="71" customFormat="1" ht="12"/>
    <row r="276" s="71" customFormat="1" ht="12"/>
    <row r="277" s="71" customFormat="1" ht="12"/>
    <row r="278" s="71" customFormat="1" ht="12"/>
    <row r="279" s="71" customFormat="1" ht="12"/>
    <row r="280" s="71" customFormat="1" ht="12"/>
    <row r="281" s="71" customFormat="1" ht="12"/>
    <row r="282" s="71" customFormat="1" ht="12"/>
    <row r="283" s="71" customFormat="1" ht="12"/>
    <row r="284" s="71" customFormat="1" ht="12"/>
    <row r="285" s="71" customFormat="1" ht="12"/>
    <row r="286" s="71" customFormat="1" ht="12"/>
    <row r="287" s="71" customFormat="1" ht="12"/>
    <row r="288" s="71" customFormat="1" ht="12"/>
    <row r="289" s="71" customFormat="1" ht="12"/>
    <row r="290" s="71" customFormat="1" ht="12"/>
    <row r="291" s="71" customFormat="1" ht="12"/>
    <row r="292" s="71" customFormat="1" ht="12"/>
    <row r="293" s="71" customFormat="1" ht="12"/>
    <row r="294" s="71" customFormat="1" ht="12"/>
    <row r="295" s="71" customFormat="1" ht="12"/>
    <row r="296" s="71" customFormat="1" ht="12"/>
    <row r="297" s="71" customFormat="1" ht="12"/>
    <row r="298" s="71" customFormat="1" ht="12"/>
    <row r="299" s="71" customFormat="1" ht="12"/>
    <row r="300" s="71" customFormat="1" ht="12"/>
    <row r="301" s="71" customFormat="1" ht="12"/>
    <row r="302" s="71" customFormat="1" ht="12"/>
    <row r="303" s="71" customFormat="1" ht="12"/>
    <row r="304" s="71" customFormat="1" ht="12"/>
    <row r="305" s="71" customFormat="1" ht="12"/>
    <row r="306" s="71" customFormat="1" ht="12"/>
    <row r="307" s="71" customFormat="1" ht="12"/>
    <row r="308" s="71" customFormat="1" ht="12"/>
    <row r="309" s="71" customFormat="1" ht="12"/>
    <row r="310" s="71" customFormat="1" ht="12"/>
    <row r="311" s="71" customFormat="1" ht="12"/>
    <row r="312" s="71" customFormat="1" ht="12"/>
    <row r="313" s="71" customFormat="1" ht="12"/>
    <row r="314" s="71" customFormat="1" ht="12"/>
    <row r="315" s="71" customFormat="1" ht="12"/>
    <row r="316" s="71" customFormat="1" ht="12"/>
    <row r="317" s="71" customFormat="1" ht="12"/>
    <row r="318" s="71" customFormat="1" ht="12"/>
    <row r="319" s="71" customFormat="1" ht="12"/>
    <row r="320" s="71" customFormat="1" ht="12"/>
    <row r="321" s="71" customFormat="1" ht="12"/>
    <row r="322" s="71" customFormat="1" ht="12"/>
    <row r="323" s="71" customFormat="1" ht="12"/>
    <row r="324" s="71" customFormat="1" ht="12"/>
    <row r="325" s="71" customFormat="1" ht="12"/>
    <row r="326" s="71" customFormat="1" ht="12"/>
    <row r="327" s="71" customFormat="1" ht="12"/>
    <row r="328" s="71" customFormat="1" ht="12"/>
    <row r="329" s="71" customFormat="1" ht="12"/>
    <row r="330" s="71" customFormat="1" ht="12"/>
    <row r="331" s="71" customFormat="1" ht="12"/>
    <row r="332" s="71" customFormat="1" ht="12"/>
    <row r="333" s="71" customFormat="1" ht="12"/>
    <row r="334" s="71" customFormat="1" ht="12"/>
    <row r="335" s="71" customFormat="1" ht="12"/>
    <row r="336" s="71" customFormat="1" ht="12"/>
    <row r="337" s="71" customFormat="1" ht="12"/>
    <row r="338" s="71" customFormat="1" ht="12"/>
    <row r="339" s="71" customFormat="1" ht="12"/>
    <row r="340" s="71" customFormat="1" ht="12"/>
    <row r="341" s="71" customFormat="1" ht="12"/>
    <row r="342" s="71" customFormat="1" ht="12"/>
    <row r="343" s="71" customFormat="1" ht="12"/>
    <row r="344" s="71" customFormat="1" ht="12"/>
    <row r="345" s="71" customFormat="1" ht="12"/>
    <row r="346" s="71" customFormat="1" ht="12"/>
    <row r="347" s="71" customFormat="1" ht="12"/>
    <row r="348" s="71" customFormat="1" ht="12"/>
    <row r="349" s="71" customFormat="1" ht="12"/>
    <row r="350" s="71" customFormat="1" ht="12"/>
    <row r="351" s="71" customFormat="1" ht="12"/>
    <row r="352" s="71" customFormat="1" ht="12"/>
    <row r="353" s="71" customFormat="1" ht="12"/>
    <row r="354" s="71" customFormat="1" ht="12"/>
    <row r="355" s="71" customFormat="1" ht="12"/>
    <row r="356" s="71" customFormat="1" ht="12"/>
    <row r="357" s="71" customFormat="1" ht="12"/>
    <row r="358" s="71" customFormat="1" ht="12"/>
    <row r="359" s="71" customFormat="1" ht="12"/>
    <row r="360" s="71" customFormat="1" ht="12"/>
    <row r="361" s="71" customFormat="1" ht="12"/>
    <row r="362" s="71" customFormat="1" ht="12"/>
    <row r="363" s="71" customFormat="1" ht="12"/>
    <row r="364" s="71" customFormat="1" ht="12"/>
    <row r="365" s="71" customFormat="1" ht="12"/>
    <row r="366" s="71" customFormat="1" ht="12"/>
    <row r="367" s="71" customFormat="1" ht="12"/>
    <row r="368" s="71" customFormat="1" ht="12"/>
    <row r="369" s="71" customFormat="1" ht="12"/>
    <row r="370" s="71" customFormat="1" ht="12"/>
    <row r="371" s="71" customFormat="1" ht="12"/>
    <row r="372" s="71" customFormat="1" ht="12"/>
    <row r="373" s="71" customFormat="1" ht="12"/>
    <row r="374" s="71" customFormat="1" ht="12"/>
    <row r="375" s="71" customFormat="1" ht="12"/>
    <row r="376" s="71" customFormat="1" ht="12"/>
    <row r="377" s="71" customFormat="1" ht="12"/>
    <row r="378" s="71" customFormat="1" ht="12"/>
    <row r="379" s="71" customFormat="1" ht="12"/>
    <row r="380" s="71" customFormat="1" ht="12"/>
    <row r="381" s="71" customFormat="1" ht="12"/>
    <row r="382" s="71" customFormat="1" ht="12"/>
    <row r="383" s="71" customFormat="1" ht="12"/>
    <row r="384" s="71" customFormat="1" ht="12"/>
    <row r="385" s="71" customFormat="1" ht="12"/>
    <row r="386" s="71" customFormat="1" ht="12"/>
    <row r="387" s="71" customFormat="1" ht="12"/>
    <row r="388" s="71" customFormat="1" ht="12"/>
    <row r="389" s="71" customFormat="1" ht="12"/>
    <row r="390" s="71" customFormat="1" ht="12"/>
    <row r="391" s="71" customFormat="1" ht="12"/>
    <row r="392" s="71" customFormat="1" ht="12"/>
    <row r="393" s="71" customFormat="1" ht="12"/>
    <row r="394" s="71" customFormat="1" ht="12"/>
    <row r="395" s="71" customFormat="1" ht="12"/>
    <row r="396" s="71" customFormat="1" ht="12"/>
    <row r="397" s="71" customFormat="1" ht="12"/>
    <row r="398" s="71" customFormat="1" ht="12"/>
    <row r="399" s="71" customFormat="1" ht="12"/>
    <row r="400" s="71" customFormat="1" ht="12"/>
    <row r="401" s="71" customFormat="1" ht="12"/>
    <row r="402" s="71" customFormat="1" ht="12"/>
    <row r="403" s="71" customFormat="1" ht="12"/>
    <row r="404" s="71" customFormat="1" ht="12"/>
    <row r="405" s="71" customFormat="1" ht="12"/>
    <row r="406" s="71" customFormat="1" ht="12"/>
    <row r="407" s="71" customFormat="1" ht="12"/>
    <row r="408" s="71" customFormat="1" ht="12"/>
    <row r="409" s="71" customFormat="1" ht="12"/>
    <row r="410" s="71" customFormat="1" ht="12"/>
    <row r="411" s="71" customFormat="1" ht="12"/>
    <row r="412" s="71" customFormat="1" ht="12"/>
    <row r="413" s="71" customFormat="1" ht="12"/>
    <row r="414" s="71" customFormat="1" ht="12"/>
    <row r="415" s="71" customFormat="1" ht="12"/>
    <row r="416" s="71" customFormat="1" ht="12"/>
    <row r="417" s="71" customFormat="1" ht="12"/>
    <row r="418" s="71" customFormat="1" ht="12"/>
    <row r="419" s="71" customFormat="1" ht="12"/>
    <row r="420" s="71" customFormat="1" ht="12"/>
    <row r="421" s="71" customFormat="1" ht="12"/>
    <row r="422" s="71" customFormat="1" ht="12"/>
    <row r="423" s="71" customFormat="1" ht="12"/>
    <row r="424" s="71" customFormat="1" ht="12"/>
    <row r="425" s="71" customFormat="1" ht="12"/>
    <row r="426" s="71" customFormat="1" ht="12"/>
    <row r="427" s="71" customFormat="1" ht="12"/>
    <row r="428" s="71" customFormat="1" ht="12"/>
    <row r="429" s="71" customFormat="1" ht="12"/>
    <row r="430" s="71" customFormat="1" ht="12"/>
    <row r="431" s="71" customFormat="1" ht="12"/>
    <row r="432" s="71" customFormat="1" ht="12"/>
    <row r="433" s="71" customFormat="1" ht="12"/>
    <row r="434" s="71" customFormat="1" ht="12"/>
    <row r="435" s="71" customFormat="1" ht="12"/>
    <row r="436" s="71" customFormat="1" ht="12"/>
    <row r="437" s="71" customFormat="1" ht="12"/>
    <row r="438" s="71" customFormat="1" ht="12"/>
    <row r="439" s="71" customFormat="1" ht="12"/>
    <row r="440" s="71" customFormat="1" ht="12"/>
    <row r="441" s="71" customFormat="1" ht="12"/>
    <row r="442" s="71" customFormat="1" ht="12"/>
    <row r="443" s="71" customFormat="1" ht="12"/>
    <row r="444" s="71" customFormat="1" ht="12"/>
    <row r="445" s="71" customFormat="1" ht="12"/>
    <row r="446" s="71" customFormat="1" ht="12"/>
    <row r="447" s="71" customFormat="1" ht="12"/>
    <row r="448" s="71" customFormat="1" ht="12"/>
    <row r="449" s="71" customFormat="1" ht="12"/>
    <row r="450" s="71" customFormat="1" ht="12"/>
    <row r="451" s="71" customFormat="1" ht="12"/>
    <row r="452" s="71" customFormat="1" ht="12"/>
    <row r="453" s="71" customFormat="1" ht="12"/>
    <row r="454" s="71" customFormat="1" ht="12"/>
    <row r="455" s="71" customFormat="1" ht="12"/>
    <row r="456" s="71" customFormat="1" ht="12"/>
    <row r="457" s="71" customFormat="1" ht="12"/>
    <row r="458" s="71" customFormat="1" ht="12"/>
    <row r="459" s="71" customFormat="1" ht="12"/>
    <row r="460" s="71" customFormat="1" ht="12"/>
    <row r="461" s="71" customFormat="1" ht="12"/>
    <row r="462" s="71" customFormat="1" ht="12"/>
    <row r="463" s="71" customFormat="1" ht="12"/>
    <row r="464" s="71" customFormat="1" ht="12"/>
    <row r="465" s="71" customFormat="1" ht="12"/>
    <row r="466" s="71" customFormat="1" ht="12"/>
    <row r="467" s="71" customFormat="1" ht="12"/>
    <row r="468" s="71" customFormat="1" ht="12"/>
    <row r="469" s="71" customFormat="1" ht="12"/>
    <row r="470" s="71" customFormat="1" ht="12"/>
    <row r="471" s="71" customFormat="1" ht="12"/>
    <row r="472" s="71" customFormat="1" ht="12"/>
    <row r="473" s="71" customFormat="1" ht="12"/>
    <row r="474" s="71" customFormat="1" ht="12"/>
    <row r="475" s="71" customFormat="1" ht="12"/>
    <row r="476" s="71" customFormat="1" ht="12"/>
    <row r="477" s="71" customFormat="1" ht="12"/>
    <row r="478" s="71" customFormat="1" ht="12"/>
    <row r="479" s="71" customFormat="1" ht="12"/>
    <row r="480" s="71" customFormat="1" ht="12"/>
    <row r="481" s="71" customFormat="1" ht="12"/>
    <row r="482" s="71" customFormat="1" ht="12"/>
    <row r="483" s="71" customFormat="1" ht="12"/>
    <row r="484" s="71" customFormat="1" ht="12"/>
    <row r="485" s="71" customFormat="1" ht="12"/>
    <row r="486" s="71" customFormat="1" ht="12"/>
    <row r="487" s="71" customFormat="1" ht="12"/>
    <row r="488" s="71" customFormat="1" ht="12"/>
    <row r="489" s="71" customFormat="1" ht="12"/>
    <row r="490" s="71" customFormat="1" ht="12"/>
    <row r="491" s="71" customFormat="1" ht="12"/>
    <row r="492" s="71" customFormat="1" ht="12"/>
    <row r="493" s="71" customFormat="1" ht="12"/>
    <row r="494" s="71" customFormat="1" ht="12"/>
    <row r="495" s="71" customFormat="1" ht="12"/>
    <row r="496" s="71" customFormat="1" ht="12"/>
    <row r="497" s="71" customFormat="1" ht="12"/>
    <row r="498" s="71" customFormat="1" ht="12"/>
    <row r="499" s="71" customFormat="1" ht="12"/>
    <row r="500" s="71" customFormat="1" ht="12"/>
    <row r="501" s="71" customFormat="1" ht="12"/>
    <row r="502" s="71" customFormat="1" ht="12"/>
    <row r="503" s="71" customFormat="1" ht="12"/>
    <row r="504" s="71" customFormat="1" ht="12"/>
    <row r="505" s="71" customFormat="1" ht="12"/>
    <row r="506" s="71" customFormat="1" ht="12"/>
    <row r="507" s="71" customFormat="1" ht="12"/>
    <row r="508" s="71" customFormat="1" ht="12"/>
    <row r="509" s="71" customFormat="1" ht="12"/>
    <row r="510" s="71" customFormat="1" ht="12"/>
    <row r="511" s="71" customFormat="1" ht="12"/>
    <row r="512" s="71" customFormat="1" ht="12"/>
    <row r="513" s="71" customFormat="1" ht="12"/>
    <row r="514" s="71" customFormat="1" ht="12"/>
    <row r="515" s="71" customFormat="1" ht="12"/>
    <row r="516" s="71" customFormat="1" ht="12"/>
    <row r="517" s="71" customFormat="1" ht="12"/>
    <row r="518" s="71" customFormat="1" ht="12"/>
    <row r="519" s="71" customFormat="1" ht="12"/>
    <row r="520" s="71" customFormat="1" ht="12"/>
    <row r="521" s="71" customFormat="1" ht="12"/>
    <row r="522" s="71" customFormat="1" ht="12"/>
    <row r="523" s="71" customFormat="1" ht="12"/>
    <row r="524" s="71" customFormat="1" ht="12"/>
    <row r="525" s="71" customFormat="1" ht="12"/>
    <row r="526" s="71" customFormat="1" ht="12"/>
    <row r="527" s="71" customFormat="1" ht="12"/>
    <row r="528" s="71" customFormat="1" ht="12"/>
    <row r="529" s="71" customFormat="1" ht="12"/>
    <row r="530" s="71" customFormat="1" ht="12"/>
    <row r="531" s="71" customFormat="1" ht="12"/>
    <row r="532" s="71" customFormat="1" ht="12"/>
    <row r="533" s="71" customFormat="1" ht="12"/>
    <row r="534" s="71" customFormat="1" ht="12"/>
    <row r="535" s="71" customFormat="1" ht="12"/>
    <row r="536" s="71" customFormat="1" ht="12"/>
    <row r="537" s="71" customFormat="1" ht="12"/>
    <row r="538" s="71" customFormat="1" ht="12"/>
    <row r="539" s="71" customFormat="1" ht="12"/>
    <row r="540" s="71" customFormat="1" ht="12"/>
    <row r="541" s="71" customFormat="1" ht="12"/>
    <row r="542" s="71" customFormat="1" ht="12"/>
    <row r="543" s="71" customFormat="1" ht="12"/>
    <row r="544" s="71" customFormat="1" ht="12"/>
    <row r="545" s="71" customFormat="1" ht="12"/>
    <row r="546" s="71" customFormat="1" ht="12"/>
    <row r="547" s="71" customFormat="1" ht="12"/>
    <row r="548" s="71" customFormat="1" ht="12"/>
    <row r="549" s="71" customFormat="1" ht="12"/>
    <row r="550" s="71" customFormat="1" ht="12"/>
    <row r="551" s="71" customFormat="1" ht="12"/>
    <row r="552" s="71" customFormat="1" ht="12"/>
    <row r="553" s="71" customFormat="1" ht="12"/>
    <row r="554" s="71" customFormat="1" ht="12"/>
    <row r="555" s="71" customFormat="1" ht="12"/>
    <row r="556" s="71" customFormat="1" ht="12"/>
    <row r="557" s="71" customFormat="1" ht="12"/>
    <row r="558" s="71" customFormat="1" ht="12"/>
    <row r="559" s="71" customFormat="1" ht="12"/>
    <row r="560" s="71" customFormat="1" ht="12"/>
    <row r="561" s="71" customFormat="1" ht="12"/>
    <row r="562" s="71" customFormat="1" ht="12"/>
    <row r="563" s="71" customFormat="1" ht="12"/>
    <row r="564" s="71" customFormat="1" ht="12"/>
    <row r="565" s="71" customFormat="1" ht="12"/>
    <row r="566" s="71" customFormat="1" ht="12"/>
    <row r="567" s="71" customFormat="1" ht="12"/>
    <row r="568" s="71" customFormat="1" ht="12"/>
    <row r="569" s="71" customFormat="1" ht="12"/>
    <row r="570" s="71" customFormat="1" ht="12"/>
    <row r="571" s="71" customFormat="1" ht="12"/>
    <row r="572" s="71" customFormat="1" ht="12"/>
    <row r="573" s="71" customFormat="1" ht="12"/>
    <row r="574" s="71" customFormat="1" ht="12"/>
    <row r="575" s="71" customFormat="1" ht="12"/>
    <row r="576" s="71" customFormat="1" ht="12"/>
    <row r="577" s="71" customFormat="1" ht="12"/>
    <row r="578" s="71" customFormat="1" ht="12"/>
    <row r="579" s="71" customFormat="1" ht="12"/>
    <row r="580" s="71" customFormat="1" ht="12"/>
    <row r="581" s="71" customFormat="1" ht="12"/>
    <row r="582" s="71" customFormat="1" ht="12"/>
    <row r="583" s="71" customFormat="1" ht="12"/>
    <row r="584" s="71" customFormat="1" ht="12"/>
    <row r="585" s="71" customFormat="1" ht="12"/>
    <row r="586" s="71" customFormat="1" ht="12"/>
    <row r="587" s="71" customFormat="1" ht="12"/>
    <row r="588" s="71" customFormat="1" ht="12"/>
    <row r="589" s="71" customFormat="1" ht="12"/>
    <row r="590" s="71" customFormat="1" ht="12"/>
    <row r="591" s="71" customFormat="1" ht="12"/>
    <row r="592" s="71" customFormat="1" ht="12"/>
    <row r="593" s="71" customFormat="1" ht="12"/>
    <row r="594" s="71" customFormat="1" ht="12"/>
    <row r="595" s="71" customFormat="1" ht="12"/>
    <row r="596" s="71" customFormat="1" ht="12"/>
    <row r="597" s="71" customFormat="1" ht="12"/>
    <row r="598" s="71" customFormat="1" ht="12"/>
    <row r="599" s="71" customFormat="1" ht="12"/>
    <row r="600" s="71" customFormat="1" ht="12"/>
    <row r="601" s="71" customFormat="1" ht="12"/>
    <row r="602" s="71" customFormat="1" ht="12"/>
    <row r="603" s="71" customFormat="1" ht="12"/>
    <row r="604" s="71" customFormat="1" ht="12"/>
    <row r="605" s="71" customFormat="1" ht="12"/>
    <row r="606" s="71" customFormat="1" ht="12"/>
    <row r="607" s="71" customFormat="1" ht="12"/>
    <row r="608" s="71" customFormat="1" ht="12"/>
    <row r="609" s="71" customFormat="1" ht="12"/>
    <row r="610" s="71" customFormat="1" ht="12"/>
    <row r="611" s="71" customFormat="1" ht="12"/>
    <row r="612" s="71" customFormat="1" ht="12"/>
    <row r="613" s="71" customFormat="1" ht="12"/>
    <row r="614" s="71" customFormat="1" ht="12"/>
    <row r="615" s="71" customFormat="1" ht="12"/>
    <row r="616" s="71" customFormat="1" ht="12"/>
    <row r="617" s="71" customFormat="1" ht="12"/>
    <row r="618" s="71" customFormat="1" ht="12"/>
    <row r="619" s="71" customFormat="1" ht="12"/>
    <row r="620" s="71" customFormat="1" ht="12"/>
    <row r="621" s="71" customFormat="1" ht="12"/>
    <row r="622" s="71" customFormat="1" ht="12"/>
    <row r="623" s="71" customFormat="1" ht="12"/>
    <row r="624" s="71" customFormat="1" ht="12"/>
    <row r="625" s="71" customFormat="1" ht="12"/>
    <row r="626" s="71" customFormat="1" ht="12"/>
    <row r="627" s="71" customFormat="1" ht="12"/>
    <row r="628" s="71" customFormat="1" ht="12"/>
    <row r="629" s="71" customFormat="1" ht="12"/>
    <row r="630" s="71" customFormat="1" ht="12"/>
    <row r="631" s="71" customFormat="1" ht="12"/>
    <row r="632" s="71" customFormat="1" ht="12"/>
    <row r="633" s="71" customFormat="1" ht="12"/>
    <row r="634" s="71" customFormat="1" ht="12"/>
    <row r="635" s="71" customFormat="1" ht="12"/>
    <row r="636" s="71" customFormat="1" ht="12"/>
    <row r="637" s="71" customFormat="1" ht="12"/>
    <row r="638" s="71" customFormat="1" ht="12"/>
    <row r="639" s="71" customFormat="1" ht="12"/>
    <row r="640" s="71" customFormat="1" ht="12"/>
    <row r="641" s="71" customFormat="1" ht="12"/>
    <row r="642" s="71" customFormat="1" ht="12"/>
    <row r="643" s="71" customFormat="1" ht="12"/>
    <row r="644" s="71" customFormat="1" ht="12"/>
    <row r="645" s="71" customFormat="1" ht="12"/>
    <row r="646" s="71" customFormat="1" ht="12"/>
    <row r="647" s="71" customFormat="1" ht="12"/>
    <row r="648" s="71" customFormat="1" ht="12"/>
    <row r="649" s="71" customFormat="1" ht="12"/>
    <row r="650" s="71" customFormat="1" ht="12"/>
    <row r="651" s="71" customFormat="1" ht="12"/>
    <row r="652" s="71" customFormat="1" ht="12"/>
    <row r="653" s="71" customFormat="1" ht="12"/>
    <row r="654" s="71" customFormat="1" ht="12"/>
    <row r="655" s="71" customFormat="1" ht="12"/>
    <row r="656" s="71" customFormat="1" ht="12"/>
    <row r="657" s="71" customFormat="1" ht="12"/>
    <row r="658" s="71" customFormat="1" ht="12"/>
    <row r="659" s="71" customFormat="1" ht="12"/>
    <row r="660" s="71" customFormat="1" ht="12"/>
    <row r="661" s="71" customFormat="1" ht="12"/>
    <row r="662" s="71" customFormat="1" ht="12"/>
    <row r="663" s="71" customFormat="1" ht="12"/>
    <row r="664" s="71" customFormat="1" ht="12"/>
    <row r="665" s="71" customFormat="1" ht="12"/>
    <row r="666" s="71" customFormat="1" ht="12"/>
    <row r="667" s="71" customFormat="1" ht="12"/>
    <row r="668" s="71" customFormat="1" ht="12"/>
    <row r="669" s="71" customFormat="1" ht="12"/>
    <row r="670" s="71" customFormat="1" ht="12"/>
    <row r="671" s="71" customFormat="1" ht="12"/>
    <row r="672" s="71" customFormat="1" ht="12"/>
    <row r="673" s="71" customFormat="1" ht="12"/>
    <row r="674" s="71" customFormat="1" ht="12"/>
    <row r="675" s="71" customFormat="1" ht="12"/>
    <row r="676" s="71" customFormat="1" ht="12"/>
    <row r="677" s="71" customFormat="1" ht="12"/>
    <row r="678" s="71" customFormat="1" ht="12"/>
    <row r="679" s="71" customFormat="1" ht="12"/>
    <row r="680" s="71" customFormat="1" ht="12"/>
    <row r="681" s="71" customFormat="1" ht="12"/>
    <row r="682" s="71" customFormat="1" ht="12"/>
    <row r="683" s="71" customFormat="1" ht="12"/>
    <row r="684" s="71" customFormat="1" ht="12"/>
    <row r="685" s="71" customFormat="1" ht="12"/>
    <row r="686" s="71" customFormat="1" ht="12"/>
    <row r="687" s="71" customFormat="1" ht="12"/>
    <row r="688" s="71" customFormat="1" ht="12"/>
    <row r="689" s="71" customFormat="1" ht="12"/>
    <row r="690" s="71" customFormat="1" ht="12"/>
    <row r="691" s="71" customFormat="1" ht="12"/>
    <row r="692" s="71" customFormat="1" ht="12"/>
    <row r="693" s="71" customFormat="1" ht="12"/>
    <row r="694" s="71" customFormat="1" ht="12"/>
    <row r="695" s="71" customFormat="1" ht="12"/>
    <row r="696" s="71" customFormat="1" ht="12"/>
    <row r="697" s="71" customFormat="1" ht="12"/>
    <row r="698" s="71" customFormat="1" ht="12"/>
    <row r="699" s="71" customFormat="1" ht="12"/>
    <row r="700" s="71" customFormat="1" ht="12"/>
    <row r="701" s="71" customFormat="1" ht="12"/>
    <row r="702" s="71" customFormat="1" ht="12"/>
    <row r="703" s="71" customFormat="1" ht="12"/>
    <row r="704" s="71" customFormat="1" ht="12"/>
    <row r="705" s="71" customFormat="1" ht="12"/>
    <row r="706" s="71" customFormat="1" ht="12"/>
    <row r="707" s="71" customFormat="1" ht="12"/>
    <row r="708" s="71" customFormat="1" ht="12"/>
    <row r="709" s="71" customFormat="1" ht="12"/>
    <row r="710" s="71" customFormat="1" ht="12"/>
    <row r="711" s="71" customFormat="1" ht="12"/>
    <row r="712" s="71" customFormat="1" ht="12"/>
    <row r="713" s="71" customFormat="1" ht="12"/>
    <row r="714" s="71" customFormat="1" ht="12"/>
    <row r="715" s="71" customFormat="1" ht="12"/>
    <row r="716" s="71" customFormat="1" ht="12"/>
    <row r="717" s="71" customFormat="1" ht="12"/>
    <row r="718" s="71" customFormat="1" ht="12"/>
    <row r="719" s="71" customFormat="1" ht="12"/>
    <row r="720" s="71" customFormat="1" ht="12"/>
    <row r="721" s="71" customFormat="1" ht="12"/>
    <row r="722" s="71" customFormat="1" ht="12"/>
    <row r="723" s="71" customFormat="1" ht="12"/>
    <row r="724" s="71" customFormat="1" ht="12"/>
    <row r="725" s="71" customFormat="1" ht="12"/>
    <row r="726" s="71" customFormat="1" ht="12"/>
    <row r="727" s="71" customFormat="1" ht="12"/>
    <row r="728" s="71" customFormat="1" ht="12"/>
    <row r="729" s="71" customFormat="1" ht="12"/>
    <row r="730" s="71" customFormat="1" ht="12"/>
    <row r="731" s="71" customFormat="1" ht="12"/>
    <row r="732" s="71" customFormat="1" ht="12"/>
    <row r="733" s="71" customFormat="1" ht="12"/>
    <row r="734" s="71" customFormat="1" ht="12"/>
    <row r="735" s="71" customFormat="1" ht="12"/>
    <row r="736" s="71" customFormat="1" ht="12"/>
    <row r="737" s="71" customFormat="1" ht="12"/>
    <row r="738" s="71" customFormat="1" ht="12"/>
    <row r="739" s="71" customFormat="1" ht="12"/>
    <row r="740" s="71" customFormat="1" ht="12"/>
    <row r="741" s="71" customFormat="1" ht="12"/>
    <row r="742" s="71" customFormat="1" ht="12"/>
    <row r="743" s="71" customFormat="1" ht="12"/>
    <row r="744" s="71" customFormat="1" ht="12"/>
    <row r="745" s="71" customFormat="1" ht="12"/>
    <row r="746" s="71" customFormat="1" ht="12"/>
    <row r="747" s="71" customFormat="1" ht="12"/>
    <row r="748" s="71" customFormat="1" ht="12"/>
    <row r="749" s="71" customFormat="1" ht="12"/>
    <row r="750" s="71" customFormat="1" ht="12"/>
    <row r="751" s="71" customFormat="1" ht="12"/>
    <row r="752" s="71" customFormat="1" ht="12"/>
    <row r="753" s="71" customFormat="1" ht="12"/>
    <row r="754" s="71" customFormat="1" ht="12"/>
    <row r="755" s="71" customFormat="1" ht="12"/>
    <row r="756" s="71" customFormat="1" ht="12"/>
    <row r="757" s="71" customFormat="1" ht="12"/>
    <row r="758" s="71" customFormat="1" ht="12"/>
    <row r="759" s="71" customFormat="1" ht="12"/>
    <row r="760" s="71" customFormat="1" ht="12"/>
    <row r="761" s="71" customFormat="1" ht="12"/>
    <row r="762" s="71" customFormat="1" ht="12"/>
    <row r="763" s="71" customFormat="1" ht="12"/>
    <row r="764" s="71" customFormat="1" ht="12"/>
    <row r="765" s="71" customFormat="1" ht="12"/>
    <row r="766" s="71" customFormat="1" ht="12"/>
    <row r="767" s="71" customFormat="1" ht="12"/>
    <row r="768" s="71" customFormat="1" ht="12"/>
    <row r="769" s="71" customFormat="1" ht="12"/>
    <row r="770" s="71" customFormat="1" ht="12"/>
    <row r="771" s="71" customFormat="1" ht="12"/>
    <row r="772" s="71" customFormat="1" ht="12"/>
    <row r="773" s="71" customFormat="1" ht="12"/>
    <row r="774" s="71" customFormat="1" ht="12"/>
    <row r="775" s="71" customFormat="1" ht="12"/>
    <row r="776" s="71" customFormat="1" ht="12"/>
    <row r="777" s="71" customFormat="1" ht="12"/>
    <row r="778" s="71" customFormat="1" ht="12"/>
    <row r="779" s="71" customFormat="1" ht="12"/>
    <row r="780" s="71" customFormat="1" ht="12"/>
    <row r="781" s="71" customFormat="1" ht="12"/>
    <row r="782" s="71" customFormat="1" ht="12"/>
    <row r="783" s="71" customFormat="1" ht="12"/>
    <row r="784" s="71" customFormat="1" ht="12"/>
    <row r="785" s="71" customFormat="1" ht="12"/>
    <row r="786" s="71" customFormat="1" ht="12"/>
    <row r="787" s="71" customFormat="1" ht="12"/>
    <row r="788" s="71" customFormat="1" ht="12"/>
    <row r="789" s="71" customFormat="1" ht="12"/>
    <row r="790" s="71" customFormat="1" ht="12"/>
    <row r="791" s="71" customFormat="1" ht="12"/>
    <row r="792" s="71" customFormat="1" ht="12"/>
    <row r="793" s="71" customFormat="1" ht="12"/>
    <row r="794" s="71" customFormat="1" ht="12"/>
    <row r="795" s="71" customFormat="1" ht="12"/>
    <row r="796" s="71" customFormat="1" ht="12"/>
    <row r="797" s="71" customFormat="1" ht="12"/>
    <row r="798" s="71" customFormat="1" ht="12"/>
    <row r="799" s="71" customFormat="1" ht="12"/>
    <row r="800" s="71" customFormat="1" ht="12"/>
    <row r="801" s="71" customFormat="1" ht="12"/>
    <row r="802" s="71" customFormat="1" ht="12"/>
    <row r="803" s="71" customFormat="1" ht="12"/>
    <row r="804" s="71" customFormat="1" ht="12"/>
    <row r="805" s="71" customFormat="1" ht="12"/>
    <row r="806" s="71" customFormat="1" ht="12"/>
    <row r="807" s="71" customFormat="1" ht="12"/>
    <row r="808" s="71" customFormat="1" ht="12"/>
    <row r="809" s="71" customFormat="1" ht="12"/>
    <row r="810" s="71" customFormat="1" ht="12"/>
    <row r="811" s="71" customFormat="1" ht="12"/>
    <row r="812" s="71" customFormat="1" ht="12"/>
    <row r="813" s="71" customFormat="1" ht="12"/>
    <row r="814" s="71" customFormat="1" ht="12"/>
    <row r="815" s="71" customFormat="1" ht="12"/>
    <row r="816" s="71" customFormat="1" ht="12"/>
    <row r="817" s="71" customFormat="1" ht="12"/>
    <row r="818" s="71" customFormat="1" ht="12"/>
    <row r="819" s="71" customFormat="1" ht="12"/>
    <row r="820" s="71" customFormat="1" ht="12"/>
    <row r="821" s="71" customFormat="1" ht="12"/>
    <row r="822" s="71" customFormat="1" ht="12"/>
    <row r="823" s="71" customFormat="1" ht="12"/>
    <row r="824" s="71" customFormat="1" ht="12"/>
    <row r="825" s="71" customFormat="1" ht="12"/>
    <row r="826" s="71" customFormat="1" ht="12"/>
    <row r="827" s="71" customFormat="1" ht="12"/>
    <row r="828" s="71" customFormat="1" ht="12"/>
    <row r="829" s="71" customFormat="1" ht="12"/>
    <row r="830" s="71" customFormat="1" ht="12"/>
    <row r="831" s="71" customFormat="1" ht="12"/>
    <row r="832" s="71" customFormat="1" ht="12"/>
    <row r="833" s="71" customFormat="1" ht="12"/>
    <row r="834" s="71" customFormat="1" ht="12"/>
    <row r="835" s="71" customFormat="1" ht="12"/>
    <row r="836" s="71" customFormat="1" ht="12"/>
    <row r="837" s="71" customFormat="1" ht="12"/>
    <row r="838" s="71" customFormat="1" ht="12"/>
    <row r="839" s="71" customFormat="1" ht="12"/>
    <row r="840" s="71" customFormat="1" ht="12"/>
    <row r="841" s="71" customFormat="1" ht="12"/>
    <row r="842" s="71" customFormat="1" ht="12"/>
    <row r="843" s="71" customFormat="1" ht="12"/>
    <row r="844" s="71" customFormat="1" ht="12"/>
    <row r="845" s="71" customFormat="1" ht="12"/>
    <row r="846" s="71" customFormat="1" ht="12"/>
    <row r="847" s="71" customFormat="1" ht="12"/>
    <row r="848" s="71" customFormat="1" ht="12"/>
    <row r="849" s="71" customFormat="1" ht="12"/>
    <row r="850" s="71" customFormat="1" ht="12"/>
    <row r="851" s="71" customFormat="1" ht="12"/>
    <row r="852" s="71" customFormat="1" ht="12"/>
    <row r="853" s="71" customFormat="1" ht="12"/>
    <row r="854" s="71" customFormat="1" ht="12"/>
    <row r="855" s="71" customFormat="1" ht="12"/>
    <row r="856" s="71" customFormat="1" ht="12"/>
    <row r="857" s="71" customFormat="1" ht="12"/>
    <row r="858" s="71" customFormat="1" ht="12"/>
    <row r="859" s="71" customFormat="1" ht="12"/>
    <row r="860" s="71" customFormat="1" ht="12"/>
    <row r="861" s="71" customFormat="1" ht="12"/>
    <row r="862" s="71" customFormat="1" ht="12"/>
    <row r="863" s="71" customFormat="1" ht="12"/>
    <row r="864" s="71" customFormat="1" ht="12"/>
    <row r="865" s="71" customFormat="1" ht="12"/>
    <row r="866" s="71" customFormat="1" ht="12"/>
    <row r="867" s="71" customFormat="1" ht="12"/>
    <row r="868" s="71" customFormat="1" ht="12"/>
    <row r="869" s="71" customFormat="1" ht="12"/>
    <row r="870" s="71" customFormat="1" ht="12"/>
    <row r="871" s="71" customFormat="1" ht="12"/>
    <row r="872" s="71" customFormat="1" ht="12"/>
    <row r="873" s="71" customFormat="1" ht="12"/>
    <row r="874" s="71" customFormat="1" ht="12"/>
    <row r="875" s="71" customFormat="1" ht="12"/>
    <row r="876" s="71" customFormat="1" ht="12"/>
    <row r="877" s="71" customFormat="1" ht="12"/>
    <row r="878" s="71" customFormat="1" ht="12"/>
    <row r="879" s="71" customFormat="1" ht="12"/>
    <row r="880" s="71" customFormat="1" ht="12"/>
    <row r="881" s="71" customFormat="1" ht="12"/>
    <row r="882" s="71" customFormat="1" ht="12"/>
    <row r="883" s="71" customFormat="1" ht="12"/>
    <row r="884" s="71" customFormat="1" ht="12"/>
    <row r="885" s="71" customFormat="1" ht="12"/>
    <row r="886" s="71" customFormat="1" ht="12"/>
    <row r="887" s="71" customFormat="1" ht="12"/>
    <row r="888" s="71" customFormat="1" ht="12"/>
    <row r="889" s="71" customFormat="1" ht="12"/>
    <row r="890" s="71" customFormat="1" ht="12"/>
    <row r="891" s="71" customFormat="1" ht="12"/>
    <row r="892" s="71" customFormat="1" ht="12"/>
    <row r="893" s="71" customFormat="1" ht="12"/>
    <row r="894" s="71" customFormat="1" ht="12"/>
    <row r="895" s="71" customFormat="1" ht="12"/>
    <row r="896" s="71" customFormat="1" ht="12"/>
    <row r="897" s="71" customFormat="1" ht="12"/>
    <row r="898" s="71" customFormat="1" ht="12"/>
    <row r="899" s="71" customFormat="1" ht="12"/>
    <row r="900" s="71" customFormat="1" ht="12"/>
    <row r="901" s="71" customFormat="1" ht="12"/>
    <row r="902" s="71" customFormat="1" ht="12"/>
    <row r="903" s="71" customFormat="1" ht="12"/>
    <row r="904" s="71" customFormat="1" ht="12"/>
    <row r="905" s="71" customFormat="1" ht="12"/>
    <row r="906" s="71" customFormat="1" ht="12"/>
    <row r="907" s="71" customFormat="1" ht="12"/>
    <row r="908" s="71" customFormat="1" ht="12"/>
    <row r="909" s="71" customFormat="1" ht="12"/>
    <row r="910" s="71" customFormat="1" ht="12"/>
    <row r="911" s="71" customFormat="1" ht="12"/>
    <row r="912" s="71" customFormat="1" ht="12"/>
    <row r="913" s="71" customFormat="1" ht="12"/>
    <row r="914" s="71" customFormat="1" ht="12"/>
    <row r="915" s="71" customFormat="1" ht="12"/>
    <row r="916" s="71" customFormat="1" ht="12"/>
    <row r="917" s="71" customFormat="1" ht="12"/>
    <row r="918" s="71" customFormat="1" ht="12"/>
    <row r="919" s="71" customFormat="1" ht="12"/>
    <row r="920" s="71" customFormat="1" ht="12"/>
    <row r="921" s="71" customFormat="1" ht="12"/>
    <row r="922" s="71" customFormat="1" ht="12"/>
    <row r="923" s="71" customFormat="1" ht="12"/>
    <row r="924" s="71" customFormat="1" ht="12"/>
    <row r="925" s="71" customFormat="1" ht="12"/>
    <row r="926" s="71" customFormat="1" ht="12"/>
    <row r="927" s="71" customFormat="1" ht="12"/>
    <row r="928" s="71" customFormat="1" ht="12"/>
    <row r="929" s="71" customFormat="1" ht="12"/>
    <row r="930" s="71" customFormat="1" ht="12"/>
    <row r="931" s="71" customFormat="1" ht="12"/>
    <row r="932" s="71" customFormat="1" ht="12"/>
    <row r="933" s="71" customFormat="1" ht="12"/>
    <row r="934" s="71" customFormat="1" ht="12"/>
    <row r="935" s="71" customFormat="1" ht="12"/>
    <row r="936" s="71" customFormat="1" ht="12"/>
    <row r="937" s="71" customFormat="1" ht="12"/>
    <row r="938" s="71" customFormat="1" ht="12"/>
    <row r="939" s="71" customFormat="1" ht="12"/>
    <row r="940" s="71" customFormat="1" ht="12"/>
    <row r="941" s="71" customFormat="1" ht="12"/>
    <row r="942" s="71" customFormat="1" ht="12"/>
    <row r="943" s="71" customFormat="1" ht="12"/>
    <row r="944" s="71" customFormat="1" ht="12"/>
    <row r="945" s="71" customFormat="1" ht="12"/>
    <row r="946" s="71" customFormat="1" ht="12"/>
    <row r="947" s="71" customFormat="1" ht="12"/>
    <row r="948" s="71" customFormat="1" ht="12"/>
    <row r="949" s="71" customFormat="1" ht="12"/>
    <row r="950" s="71" customFormat="1" ht="12"/>
    <row r="951" s="71" customFormat="1" ht="12"/>
    <row r="952" s="71" customFormat="1" ht="12"/>
    <row r="953" s="71" customFormat="1" ht="12"/>
    <row r="954" s="71" customFormat="1" ht="12"/>
    <row r="955" s="71" customFormat="1" ht="12"/>
    <row r="956" s="71" customFormat="1" ht="12"/>
    <row r="957" s="71" customFormat="1" ht="12"/>
    <row r="958" s="71" customFormat="1" ht="12"/>
    <row r="959" s="71" customFormat="1" ht="12"/>
    <row r="960" s="71" customFormat="1" ht="12"/>
    <row r="961" s="71" customFormat="1" ht="12"/>
    <row r="962" s="71" customFormat="1" ht="12"/>
    <row r="963" s="71" customFormat="1" ht="12"/>
    <row r="964" s="71" customFormat="1" ht="12"/>
    <row r="965" s="71" customFormat="1" ht="12"/>
    <row r="966" s="71" customFormat="1" ht="12"/>
    <row r="967" s="71" customFormat="1" ht="12"/>
    <row r="968" s="71" customFormat="1" ht="12"/>
    <row r="969" s="71" customFormat="1" ht="12"/>
    <row r="970" s="71" customFormat="1" ht="12"/>
    <row r="971" s="71" customFormat="1" ht="12"/>
    <row r="972" s="71" customFormat="1" ht="12"/>
    <row r="973" s="71" customFormat="1" ht="12"/>
    <row r="974" s="71" customFormat="1" ht="12"/>
    <row r="975" s="71" customFormat="1" ht="12"/>
    <row r="976" s="71" customFormat="1" ht="12"/>
    <row r="977" s="71" customFormat="1" ht="12"/>
    <row r="978" s="71" customFormat="1" ht="12"/>
    <row r="979" s="71" customFormat="1" ht="12"/>
    <row r="980" s="71" customFormat="1" ht="12"/>
    <row r="981" s="71" customFormat="1" ht="12"/>
    <row r="982" s="71" customFormat="1" ht="12"/>
    <row r="983" s="71" customFormat="1" ht="12"/>
    <row r="984" s="71" customFormat="1" ht="12"/>
    <row r="985" s="71" customFormat="1" ht="12"/>
    <row r="986" s="71" customFormat="1" ht="12"/>
    <row r="987" s="71" customFormat="1" ht="12"/>
    <row r="988" s="71" customFormat="1" ht="12"/>
    <row r="989" s="71" customFormat="1" ht="12"/>
    <row r="990" s="71" customFormat="1" ht="12"/>
    <row r="991" s="71" customFormat="1" ht="12"/>
    <row r="992" s="71" customFormat="1" ht="12"/>
    <row r="993" s="71" customFormat="1" ht="12"/>
    <row r="994" s="71" customFormat="1" ht="12"/>
    <row r="995" s="71" customFormat="1" ht="12"/>
  </sheetData>
  <mergeCells count="19">
    <mergeCell ref="D109:E109"/>
    <mergeCell ref="F12:F14"/>
    <mergeCell ref="I12:I14"/>
    <mergeCell ref="D12:D14"/>
    <mergeCell ref="F11:H11"/>
    <mergeCell ref="K12:K14"/>
    <mergeCell ref="H12:H14"/>
    <mergeCell ref="G109:K109"/>
    <mergeCell ref="J12:J14"/>
    <mergeCell ref="C11:E11"/>
    <mergeCell ref="E12:E14"/>
    <mergeCell ref="G12:G14"/>
    <mergeCell ref="A5:K5"/>
    <mergeCell ref="A8:H8"/>
    <mergeCell ref="A9:K9"/>
    <mergeCell ref="I11:K11"/>
    <mergeCell ref="A11:A14"/>
    <mergeCell ref="B11:B14"/>
    <mergeCell ref="C12:C14"/>
  </mergeCells>
  <printOptions/>
  <pageMargins left="0.27" right="0.29" top="0.2" bottom="0.15" header="0.17" footer="0.4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0"/>
  <sheetViews>
    <sheetView tabSelected="1" zoomScale="75" zoomScaleNormal="75" workbookViewId="0" topLeftCell="A2">
      <selection activeCell="C28" sqref="C28"/>
    </sheetView>
  </sheetViews>
  <sheetFormatPr defaultColWidth="9.140625" defaultRowHeight="12"/>
  <cols>
    <col min="1" max="1" width="30.28125" style="4" customWidth="1"/>
    <col min="2" max="2" width="14.7109375" style="4" customWidth="1"/>
    <col min="3" max="3" width="18.140625" style="4" customWidth="1"/>
    <col min="4" max="4" width="15.140625" style="4" customWidth="1"/>
    <col min="5" max="6" width="14.421875" style="4" customWidth="1"/>
    <col min="7" max="8" width="14.140625" style="4" customWidth="1"/>
    <col min="9" max="9" width="15.00390625" style="4" customWidth="1"/>
    <col min="10" max="10" width="12.421875" style="4" customWidth="1"/>
    <col min="11" max="11" width="14.8515625" style="4" customWidth="1"/>
    <col min="12" max="12" width="16.28125" style="4" customWidth="1"/>
    <col min="13" max="13" width="15.00390625" style="4" customWidth="1"/>
    <col min="14" max="16384" width="9.28125" style="4" customWidth="1"/>
  </cols>
  <sheetData>
    <row r="3" spans="1:13" s="1" customFormat="1" ht="14.25">
      <c r="A3" s="234" t="s">
        <v>250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6:13" ht="15">
      <c r="F4" s="10"/>
      <c r="G4" s="10"/>
      <c r="H4" s="10"/>
      <c r="K4" s="12"/>
      <c r="L4" s="55" t="s">
        <v>251</v>
      </c>
      <c r="M4" s="55"/>
    </row>
    <row r="5" spans="6:8" ht="15">
      <c r="F5" s="10"/>
      <c r="G5" s="10"/>
      <c r="H5" s="10"/>
    </row>
    <row r="6" spans="6:8" ht="15">
      <c r="F6" s="10"/>
      <c r="G6" s="10"/>
      <c r="H6" s="10"/>
    </row>
    <row r="7" spans="1:13" s="1" customFormat="1" ht="12.75">
      <c r="A7" s="235" t="s">
        <v>337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1:11" s="1" customFormat="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2:13" ht="15">
      <c r="L9" s="12"/>
      <c r="M9" s="12"/>
    </row>
    <row r="10" spans="1:14" ht="15">
      <c r="A10" s="57"/>
      <c r="B10" s="239" t="s">
        <v>82</v>
      </c>
      <c r="C10" s="239"/>
      <c r="D10" s="239"/>
      <c r="E10" s="239" t="s">
        <v>14</v>
      </c>
      <c r="F10" s="239"/>
      <c r="G10" s="239"/>
      <c r="H10" s="239" t="s">
        <v>206</v>
      </c>
      <c r="I10" s="239"/>
      <c r="J10" s="239"/>
      <c r="K10" s="239" t="s">
        <v>15</v>
      </c>
      <c r="L10" s="239"/>
      <c r="M10" s="239"/>
      <c r="N10" s="1"/>
    </row>
    <row r="11" spans="1:13" ht="54.75" customHeight="1">
      <c r="A11" s="58" t="s">
        <v>205</v>
      </c>
      <c r="B11" s="61" t="s">
        <v>336</v>
      </c>
      <c r="C11" s="61" t="s">
        <v>342</v>
      </c>
      <c r="D11" s="61" t="s">
        <v>332</v>
      </c>
      <c r="E11" s="61" t="s">
        <v>336</v>
      </c>
      <c r="F11" s="61" t="s">
        <v>342</v>
      </c>
      <c r="G11" s="61" t="s">
        <v>332</v>
      </c>
      <c r="H11" s="61" t="s">
        <v>336</v>
      </c>
      <c r="I11" s="61" t="s">
        <v>342</v>
      </c>
      <c r="J11" s="61" t="s">
        <v>332</v>
      </c>
      <c r="K11" s="61" t="s">
        <v>336</v>
      </c>
      <c r="L11" s="61" t="s">
        <v>342</v>
      </c>
      <c r="M11" s="61" t="s">
        <v>332</v>
      </c>
    </row>
    <row r="12" spans="1:1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4.25" customHeight="1">
      <c r="A13" s="59" t="s">
        <v>207</v>
      </c>
      <c r="B13" s="13">
        <f aca="true" t="shared" si="0" ref="B13:B21">E13+H13+K13</f>
        <v>3170610</v>
      </c>
      <c r="C13" s="13">
        <f aca="true" t="shared" si="1" ref="C13:C21">F13+I13+L13</f>
        <v>3186070</v>
      </c>
      <c r="D13" s="13">
        <f aca="true" t="shared" si="2" ref="D13:D21">G13+J13+M13</f>
        <v>2900745</v>
      </c>
      <c r="E13" s="13">
        <v>691278</v>
      </c>
      <c r="F13" s="13">
        <v>1037463</v>
      </c>
      <c r="G13" s="13">
        <v>917546</v>
      </c>
      <c r="H13" s="13">
        <v>509230</v>
      </c>
      <c r="I13" s="13">
        <v>353394</v>
      </c>
      <c r="J13" s="13">
        <v>352744</v>
      </c>
      <c r="K13" s="13">
        <v>1970102</v>
      </c>
      <c r="L13" s="13">
        <v>1795213</v>
      </c>
      <c r="M13" s="13">
        <v>1630455</v>
      </c>
    </row>
    <row r="14" spans="1:13" ht="15" customHeight="1">
      <c r="A14" s="13" t="s">
        <v>208</v>
      </c>
      <c r="B14" s="13">
        <f t="shared" si="0"/>
        <v>569626</v>
      </c>
      <c r="C14" s="13">
        <f t="shared" si="1"/>
        <v>749060</v>
      </c>
      <c r="D14" s="13">
        <f t="shared" si="2"/>
        <v>653958</v>
      </c>
      <c r="E14" s="13">
        <v>43115</v>
      </c>
      <c r="F14" s="13">
        <v>208573</v>
      </c>
      <c r="G14" s="13">
        <v>127278</v>
      </c>
      <c r="H14" s="13">
        <v>235113</v>
      </c>
      <c r="I14" s="13">
        <v>254857</v>
      </c>
      <c r="J14" s="13">
        <v>253313</v>
      </c>
      <c r="K14" s="13">
        <v>291398</v>
      </c>
      <c r="L14" s="13">
        <v>285630</v>
      </c>
      <c r="M14" s="13">
        <v>273367</v>
      </c>
    </row>
    <row r="15" spans="1:13" ht="15" customHeight="1">
      <c r="A15" s="13" t="s">
        <v>209</v>
      </c>
      <c r="B15" s="13">
        <f t="shared" si="0"/>
        <v>6838051</v>
      </c>
      <c r="C15" s="13">
        <f t="shared" si="1"/>
        <v>6850242</v>
      </c>
      <c r="D15" s="13">
        <f t="shared" si="2"/>
        <v>6431844</v>
      </c>
      <c r="E15" s="13">
        <v>4349989</v>
      </c>
      <c r="F15" s="13">
        <v>4378633</v>
      </c>
      <c r="G15" s="13">
        <v>4137249</v>
      </c>
      <c r="H15" s="13">
        <v>766943</v>
      </c>
      <c r="I15" s="13">
        <v>947420</v>
      </c>
      <c r="J15" s="13">
        <v>894570</v>
      </c>
      <c r="K15" s="13">
        <v>1721119</v>
      </c>
      <c r="L15" s="13">
        <v>1524189</v>
      </c>
      <c r="M15" s="13">
        <v>1400025</v>
      </c>
    </row>
    <row r="16" spans="1:13" ht="15" customHeight="1">
      <c r="A16" s="13" t="s">
        <v>210</v>
      </c>
      <c r="B16" s="13">
        <f t="shared" si="0"/>
        <v>1073712</v>
      </c>
      <c r="C16" s="13">
        <f t="shared" si="1"/>
        <v>962349</v>
      </c>
      <c r="D16" s="13">
        <f t="shared" si="2"/>
        <v>844992</v>
      </c>
      <c r="E16" s="13">
        <v>185029</v>
      </c>
      <c r="F16" s="13">
        <v>203612</v>
      </c>
      <c r="G16" s="13">
        <v>203662</v>
      </c>
      <c r="H16" s="13">
        <v>15793</v>
      </c>
      <c r="I16" s="13">
        <v>36992</v>
      </c>
      <c r="J16" s="13">
        <v>21505</v>
      </c>
      <c r="K16" s="13">
        <v>872890</v>
      </c>
      <c r="L16" s="13">
        <v>721745</v>
      </c>
      <c r="M16" s="13">
        <v>619825</v>
      </c>
    </row>
    <row r="17" spans="1:13" ht="30.75" customHeight="1">
      <c r="A17" s="60" t="s">
        <v>211</v>
      </c>
      <c r="B17" s="13">
        <f t="shared" si="0"/>
        <v>877959</v>
      </c>
      <c r="C17" s="13">
        <f t="shared" si="1"/>
        <v>1066553</v>
      </c>
      <c r="D17" s="13">
        <f t="shared" si="2"/>
        <v>867321</v>
      </c>
      <c r="E17" s="13">
        <v>289354</v>
      </c>
      <c r="F17" s="13">
        <v>334775</v>
      </c>
      <c r="G17" s="13">
        <v>207238</v>
      </c>
      <c r="H17" s="13">
        <v>7693</v>
      </c>
      <c r="I17" s="13">
        <v>28000</v>
      </c>
      <c r="J17" s="13">
        <v>22652</v>
      </c>
      <c r="K17" s="13">
        <v>580912</v>
      </c>
      <c r="L17" s="13">
        <v>703778</v>
      </c>
      <c r="M17" s="13">
        <v>637431</v>
      </c>
    </row>
    <row r="18" spans="1:13" ht="31.5" customHeight="1">
      <c r="A18" s="60" t="s">
        <v>212</v>
      </c>
      <c r="B18" s="13">
        <f t="shared" si="0"/>
        <v>4692283</v>
      </c>
      <c r="C18" s="13">
        <f t="shared" si="1"/>
        <v>4741188</v>
      </c>
      <c r="D18" s="13">
        <f t="shared" si="2"/>
        <v>4313343</v>
      </c>
      <c r="E18" s="13"/>
      <c r="F18" s="13"/>
      <c r="G18" s="13"/>
      <c r="H18" s="13"/>
      <c r="I18" s="13"/>
      <c r="J18" s="13"/>
      <c r="K18" s="13">
        <v>4692283</v>
      </c>
      <c r="L18" s="13">
        <v>4741188</v>
      </c>
      <c r="M18" s="13">
        <v>4313343</v>
      </c>
    </row>
    <row r="19" spans="1:13" ht="29.25" customHeight="1">
      <c r="A19" s="60" t="s">
        <v>213</v>
      </c>
      <c r="B19" s="13">
        <f t="shared" si="0"/>
        <v>2185187</v>
      </c>
      <c r="C19" s="13">
        <f t="shared" si="1"/>
        <v>3358912</v>
      </c>
      <c r="D19" s="13">
        <f t="shared" si="2"/>
        <v>2436792</v>
      </c>
      <c r="E19" s="13">
        <v>330300</v>
      </c>
      <c r="F19" s="13">
        <v>313825</v>
      </c>
      <c r="G19" s="13">
        <v>302603</v>
      </c>
      <c r="H19" s="13">
        <v>351451</v>
      </c>
      <c r="I19" s="13">
        <v>252956</v>
      </c>
      <c r="J19" s="13">
        <v>250957</v>
      </c>
      <c r="K19" s="13">
        <v>1503436</v>
      </c>
      <c r="L19" s="13">
        <v>2792131</v>
      </c>
      <c r="M19" s="13">
        <v>1883232</v>
      </c>
    </row>
    <row r="20" spans="1:13" ht="31.5" customHeight="1">
      <c r="A20" s="60" t="s">
        <v>214</v>
      </c>
      <c r="B20" s="13">
        <f t="shared" si="0"/>
        <v>2180198</v>
      </c>
      <c r="C20" s="13">
        <f t="shared" si="1"/>
        <v>1444086</v>
      </c>
      <c r="D20" s="13">
        <f t="shared" si="2"/>
        <v>960038</v>
      </c>
      <c r="E20" s="13">
        <v>29290</v>
      </c>
      <c r="F20" s="13">
        <v>18280</v>
      </c>
      <c r="G20" s="13">
        <v>22466</v>
      </c>
      <c r="H20" s="13"/>
      <c r="I20" s="13"/>
      <c r="J20" s="13"/>
      <c r="K20" s="13">
        <v>2150908</v>
      </c>
      <c r="L20" s="13">
        <v>1425806</v>
      </c>
      <c r="M20" s="13">
        <v>937572</v>
      </c>
    </row>
    <row r="21" spans="1:13" ht="15" customHeight="1">
      <c r="A21" s="13" t="s">
        <v>215</v>
      </c>
      <c r="B21" s="13">
        <f t="shared" si="0"/>
        <v>0</v>
      </c>
      <c r="C21" s="13">
        <f t="shared" si="1"/>
        <v>7016</v>
      </c>
      <c r="D21" s="13">
        <f t="shared" si="2"/>
        <v>7016</v>
      </c>
      <c r="E21" s="13"/>
      <c r="F21" s="13"/>
      <c r="G21" s="13"/>
      <c r="H21" s="13"/>
      <c r="I21" s="13"/>
      <c r="J21" s="13"/>
      <c r="K21" s="13"/>
      <c r="L21" s="13">
        <v>7016</v>
      </c>
      <c r="M21" s="13">
        <v>7016</v>
      </c>
    </row>
    <row r="22" spans="1:13" ht="15" customHeight="1">
      <c r="A22" s="13" t="s">
        <v>341</v>
      </c>
      <c r="B22" s="13"/>
      <c r="C22" s="13">
        <f>F22+L22</f>
        <v>1084207</v>
      </c>
      <c r="D22" s="13"/>
      <c r="E22" s="13"/>
      <c r="F22" s="13">
        <v>552910</v>
      </c>
      <c r="G22" s="13"/>
      <c r="H22" s="13"/>
      <c r="I22" s="13"/>
      <c r="J22" s="13"/>
      <c r="K22" s="13"/>
      <c r="L22" s="13">
        <v>531297</v>
      </c>
      <c r="M22" s="13"/>
    </row>
    <row r="23" spans="1:13" ht="15" customHeight="1">
      <c r="A23" s="15" t="s">
        <v>216</v>
      </c>
      <c r="B23" s="15">
        <f>SUM(B13:B21)</f>
        <v>21587626</v>
      </c>
      <c r="C23" s="15">
        <f>SUM(C13:C22)</f>
        <v>23449683</v>
      </c>
      <c r="D23" s="15">
        <f>G23+J23+M23</f>
        <v>19416049</v>
      </c>
      <c r="E23" s="15">
        <f>SUM(E13:E21)</f>
        <v>5918355</v>
      </c>
      <c r="F23" s="15">
        <f>SUM(F12:F22)</f>
        <v>7048071</v>
      </c>
      <c r="G23" s="15">
        <f>SUM(G12:G21)</f>
        <v>5918042</v>
      </c>
      <c r="H23" s="15">
        <f>SUM(H13:H21)</f>
        <v>1886223</v>
      </c>
      <c r="I23" s="15">
        <f>SUM(I12:I21)</f>
        <v>1873619</v>
      </c>
      <c r="J23" s="15">
        <f>SUM(J13:J21)</f>
        <v>1795741</v>
      </c>
      <c r="K23" s="15">
        <f>SUM(K13:K21)</f>
        <v>13783048</v>
      </c>
      <c r="L23" s="15">
        <f>SUM(L12:L22)</f>
        <v>14527993</v>
      </c>
      <c r="M23" s="15">
        <f>SUM(M13:M21)</f>
        <v>11702266</v>
      </c>
    </row>
    <row r="24" ht="15" customHeight="1"/>
    <row r="28" ht="15">
      <c r="E28" s="12"/>
    </row>
    <row r="29" ht="15">
      <c r="C29" s="4" t="s">
        <v>301</v>
      </c>
    </row>
    <row r="30" spans="7:10" ht="15">
      <c r="G30" s="238" t="s">
        <v>175</v>
      </c>
      <c r="H30" s="238"/>
      <c r="I30" s="26"/>
      <c r="J30" s="26"/>
    </row>
  </sheetData>
  <sheetProtection/>
  <mergeCells count="8">
    <mergeCell ref="G30:H30"/>
    <mergeCell ref="A7:M7"/>
    <mergeCell ref="A3:M3"/>
    <mergeCell ref="B10:D10"/>
    <mergeCell ref="E10:G10"/>
    <mergeCell ref="H10:J10"/>
    <mergeCell ref="K10:M10"/>
    <mergeCell ref="A8:K8"/>
  </mergeCells>
  <printOptions horizontalCentered="1"/>
  <pageMargins left="0.16" right="0.15748031496062992" top="0.31496062992125984" bottom="0.52" header="0.31496062992125984" footer="0.2755905511811024"/>
  <pageSetup horizontalDpi="600" verticalDpi="600" orientation="landscape" paperSize="9" scale="75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M40"/>
  <sheetViews>
    <sheetView zoomScale="75" zoomScaleNormal="75" workbookViewId="0" topLeftCell="A4">
      <selection activeCell="L26" sqref="L26"/>
    </sheetView>
  </sheetViews>
  <sheetFormatPr defaultColWidth="9.140625" defaultRowHeight="12"/>
  <cols>
    <col min="1" max="1" width="25.28125" style="4" customWidth="1"/>
    <col min="2" max="12" width="12.7109375" style="4" customWidth="1"/>
    <col min="13" max="13" width="13.28125" style="4" customWidth="1"/>
    <col min="14" max="16384" width="23.28125" style="4" customWidth="1"/>
  </cols>
  <sheetData>
    <row r="4" spans="1:13" ht="15">
      <c r="A4" s="234" t="s">
        <v>250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2" ht="15">
      <c r="A5" s="40"/>
      <c r="B5" s="40"/>
    </row>
    <row r="7" spans="1:13" ht="15">
      <c r="A7" s="235" t="s">
        <v>338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1:11" s="1" customFormat="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ht="15">
      <c r="H9" s="10"/>
    </row>
    <row r="10" spans="1:13" ht="15">
      <c r="A10" s="62"/>
      <c r="B10" s="239" t="s">
        <v>82</v>
      </c>
      <c r="C10" s="239"/>
      <c r="D10" s="239"/>
      <c r="E10" s="239" t="s">
        <v>14</v>
      </c>
      <c r="F10" s="239"/>
      <c r="G10" s="239"/>
      <c r="H10" s="239" t="s">
        <v>206</v>
      </c>
      <c r="I10" s="239"/>
      <c r="J10" s="239"/>
      <c r="K10" s="239" t="s">
        <v>15</v>
      </c>
      <c r="L10" s="239"/>
      <c r="M10" s="239"/>
    </row>
    <row r="11" spans="1:13" ht="39">
      <c r="A11" s="63" t="s">
        <v>219</v>
      </c>
      <c r="B11" s="61" t="s">
        <v>336</v>
      </c>
      <c r="C11" s="61" t="s">
        <v>320</v>
      </c>
      <c r="D11" s="61" t="s">
        <v>332</v>
      </c>
      <c r="E11" s="61" t="s">
        <v>336</v>
      </c>
      <c r="F11" s="61" t="s">
        <v>320</v>
      </c>
      <c r="G11" s="61" t="s">
        <v>332</v>
      </c>
      <c r="H11" s="61" t="s">
        <v>336</v>
      </c>
      <c r="I11" s="61" t="s">
        <v>320</v>
      </c>
      <c r="J11" s="61" t="s">
        <v>332</v>
      </c>
      <c r="K11" s="61" t="s">
        <v>336</v>
      </c>
      <c r="L11" s="61" t="s">
        <v>320</v>
      </c>
      <c r="M11" s="61" t="s">
        <v>332</v>
      </c>
    </row>
    <row r="12" spans="1:13" ht="15">
      <c r="A12" s="13" t="s">
        <v>220</v>
      </c>
      <c r="B12" s="13">
        <f aca="true" t="shared" si="0" ref="B12:B32">E12+H12+K12</f>
        <v>12544217</v>
      </c>
      <c r="C12" s="13">
        <f aca="true" t="shared" si="1" ref="C12:C32">F12+I12+L12</f>
        <v>14749884</v>
      </c>
      <c r="D12" s="13">
        <f aca="true" t="shared" si="2" ref="D12:D32">G12+J12+M12</f>
        <v>11769793</v>
      </c>
      <c r="E12" s="13">
        <v>2348187</v>
      </c>
      <c r="F12" s="13">
        <v>3089221</v>
      </c>
      <c r="G12" s="13">
        <v>2478229</v>
      </c>
      <c r="H12" s="13">
        <v>1183856</v>
      </c>
      <c r="I12" s="13">
        <v>1460140</v>
      </c>
      <c r="J12" s="13">
        <v>1437712</v>
      </c>
      <c r="K12" s="13">
        <v>9012174</v>
      </c>
      <c r="L12" s="13">
        <v>10200523</v>
      </c>
      <c r="M12" s="13">
        <v>7853852</v>
      </c>
    </row>
    <row r="13" spans="1:13" ht="15">
      <c r="A13" s="13" t="s">
        <v>221</v>
      </c>
      <c r="B13" s="13">
        <f t="shared" si="0"/>
        <v>428988</v>
      </c>
      <c r="C13" s="13">
        <f t="shared" si="1"/>
        <v>393869</v>
      </c>
      <c r="D13" s="13">
        <f t="shared" si="2"/>
        <v>374189</v>
      </c>
      <c r="E13" s="13">
        <v>50032</v>
      </c>
      <c r="F13" s="13">
        <v>51229</v>
      </c>
      <c r="G13" s="13">
        <v>45961</v>
      </c>
      <c r="H13" s="13">
        <v>15835</v>
      </c>
      <c r="I13" s="13">
        <v>11982</v>
      </c>
      <c r="J13" s="13">
        <v>13714</v>
      </c>
      <c r="K13" s="13">
        <v>363121</v>
      </c>
      <c r="L13" s="13">
        <v>330658</v>
      </c>
      <c r="M13" s="13">
        <v>314514</v>
      </c>
    </row>
    <row r="14" spans="1:13" ht="15">
      <c r="A14" s="13" t="s">
        <v>222</v>
      </c>
      <c r="B14" s="13">
        <f t="shared" si="0"/>
        <v>261011</v>
      </c>
      <c r="C14" s="13">
        <f t="shared" si="1"/>
        <v>237545</v>
      </c>
      <c r="D14" s="13">
        <f t="shared" si="2"/>
        <v>226577</v>
      </c>
      <c r="E14" s="13">
        <v>42549</v>
      </c>
      <c r="F14" s="13">
        <v>48808</v>
      </c>
      <c r="G14" s="13">
        <v>43451</v>
      </c>
      <c r="H14" s="13">
        <v>10528</v>
      </c>
      <c r="I14" s="13">
        <v>10314</v>
      </c>
      <c r="J14" s="13">
        <v>10276</v>
      </c>
      <c r="K14" s="13">
        <v>207934</v>
      </c>
      <c r="L14" s="13">
        <v>178423</v>
      </c>
      <c r="M14" s="13">
        <v>172850</v>
      </c>
    </row>
    <row r="15" spans="1:13" ht="15">
      <c r="A15" s="13" t="s">
        <v>223</v>
      </c>
      <c r="B15" s="13">
        <f t="shared" si="0"/>
        <v>716985</v>
      </c>
      <c r="C15" s="13">
        <f t="shared" si="1"/>
        <v>467207</v>
      </c>
      <c r="D15" s="13">
        <f t="shared" si="2"/>
        <v>451469</v>
      </c>
      <c r="E15" s="13">
        <v>41197</v>
      </c>
      <c r="F15" s="13">
        <v>47727</v>
      </c>
      <c r="G15" s="13">
        <v>43137</v>
      </c>
      <c r="H15" s="13">
        <v>11955</v>
      </c>
      <c r="I15" s="13">
        <v>13499</v>
      </c>
      <c r="J15" s="13">
        <v>13473</v>
      </c>
      <c r="K15" s="13">
        <v>663833</v>
      </c>
      <c r="L15" s="13">
        <v>405981</v>
      </c>
      <c r="M15" s="13">
        <v>394859</v>
      </c>
    </row>
    <row r="16" spans="1:13" ht="15">
      <c r="A16" s="13" t="s">
        <v>224</v>
      </c>
      <c r="B16" s="13">
        <f t="shared" si="0"/>
        <v>1218515</v>
      </c>
      <c r="C16" s="13">
        <f t="shared" si="1"/>
        <v>718433</v>
      </c>
      <c r="D16" s="13">
        <f t="shared" si="2"/>
        <v>672339</v>
      </c>
      <c r="E16" s="13">
        <v>190776</v>
      </c>
      <c r="F16" s="13">
        <v>218576</v>
      </c>
      <c r="G16" s="13">
        <v>197023</v>
      </c>
      <c r="H16" s="13">
        <v>49057</v>
      </c>
      <c r="I16" s="13">
        <v>34227</v>
      </c>
      <c r="J16" s="13">
        <v>33917</v>
      </c>
      <c r="K16" s="13">
        <v>978682</v>
      </c>
      <c r="L16" s="13">
        <v>465630</v>
      </c>
      <c r="M16" s="13">
        <v>441399</v>
      </c>
    </row>
    <row r="17" spans="1:13" ht="15">
      <c r="A17" s="13" t="s">
        <v>225</v>
      </c>
      <c r="B17" s="13">
        <f t="shared" si="0"/>
        <v>460611</v>
      </c>
      <c r="C17" s="13">
        <f t="shared" si="1"/>
        <v>354516</v>
      </c>
      <c r="D17" s="13">
        <f t="shared" si="2"/>
        <v>319908</v>
      </c>
      <c r="E17" s="13">
        <v>46567</v>
      </c>
      <c r="F17" s="13">
        <v>59704</v>
      </c>
      <c r="G17" s="13">
        <v>51071</v>
      </c>
      <c r="H17" s="13">
        <v>9072</v>
      </c>
      <c r="I17" s="13">
        <v>6788</v>
      </c>
      <c r="J17" s="13">
        <v>6506</v>
      </c>
      <c r="K17" s="13">
        <v>404972</v>
      </c>
      <c r="L17" s="13">
        <v>288024</v>
      </c>
      <c r="M17" s="13">
        <v>262331</v>
      </c>
    </row>
    <row r="18" spans="1:13" ht="15">
      <c r="A18" s="13" t="s">
        <v>226</v>
      </c>
      <c r="B18" s="13">
        <f t="shared" si="0"/>
        <v>354899</v>
      </c>
      <c r="C18" s="13">
        <f t="shared" si="1"/>
        <v>299499</v>
      </c>
      <c r="D18" s="13">
        <f t="shared" si="2"/>
        <v>270282</v>
      </c>
      <c r="E18" s="13">
        <v>42067</v>
      </c>
      <c r="F18" s="13">
        <v>54558</v>
      </c>
      <c r="G18" s="13">
        <v>48373</v>
      </c>
      <c r="H18" s="13">
        <v>20972</v>
      </c>
      <c r="I18" s="13">
        <v>15075</v>
      </c>
      <c r="J18" s="13">
        <v>14621</v>
      </c>
      <c r="K18" s="13">
        <v>291860</v>
      </c>
      <c r="L18" s="13">
        <v>229866</v>
      </c>
      <c r="M18" s="13">
        <v>207288</v>
      </c>
    </row>
    <row r="19" spans="1:13" ht="15">
      <c r="A19" s="13" t="s">
        <v>227</v>
      </c>
      <c r="B19" s="13">
        <f t="shared" si="0"/>
        <v>282062</v>
      </c>
      <c r="C19" s="13">
        <f t="shared" si="1"/>
        <v>244954</v>
      </c>
      <c r="D19" s="13">
        <f t="shared" si="2"/>
        <v>207756</v>
      </c>
      <c r="E19" s="13">
        <v>48526</v>
      </c>
      <c r="F19" s="13">
        <v>55226</v>
      </c>
      <c r="G19" s="13">
        <v>48910</v>
      </c>
      <c r="H19" s="13">
        <v>7618</v>
      </c>
      <c r="I19" s="13">
        <v>12355</v>
      </c>
      <c r="J19" s="13">
        <v>11230</v>
      </c>
      <c r="K19" s="13">
        <v>225918</v>
      </c>
      <c r="L19" s="13">
        <v>177373</v>
      </c>
      <c r="M19" s="13">
        <v>147616</v>
      </c>
    </row>
    <row r="20" spans="1:13" ht="15">
      <c r="A20" s="13" t="s">
        <v>228</v>
      </c>
      <c r="B20" s="13">
        <f t="shared" si="0"/>
        <v>678851</v>
      </c>
      <c r="C20" s="13">
        <f t="shared" si="1"/>
        <v>764746</v>
      </c>
      <c r="D20" s="13">
        <f t="shared" si="2"/>
        <v>662016</v>
      </c>
      <c r="E20" s="13">
        <v>567357</v>
      </c>
      <c r="F20" s="13">
        <v>642731</v>
      </c>
      <c r="G20" s="13">
        <v>553752</v>
      </c>
      <c r="H20" s="13">
        <v>107494</v>
      </c>
      <c r="I20" s="13">
        <v>46377</v>
      </c>
      <c r="J20" s="13">
        <v>44584</v>
      </c>
      <c r="K20" s="13">
        <v>4000</v>
      </c>
      <c r="L20" s="13">
        <v>75638</v>
      </c>
      <c r="M20" s="13">
        <v>63680</v>
      </c>
    </row>
    <row r="21" spans="1:13" ht="15">
      <c r="A21" s="13" t="s">
        <v>229</v>
      </c>
      <c r="B21" s="13">
        <f t="shared" si="0"/>
        <v>1111973</v>
      </c>
      <c r="C21" s="13">
        <f t="shared" si="1"/>
        <v>865639</v>
      </c>
      <c r="D21" s="13">
        <f t="shared" si="2"/>
        <v>745825</v>
      </c>
      <c r="E21" s="13">
        <v>940744</v>
      </c>
      <c r="F21" s="13">
        <v>701476</v>
      </c>
      <c r="G21" s="13">
        <v>597377</v>
      </c>
      <c r="H21" s="13">
        <v>123463</v>
      </c>
      <c r="I21" s="13">
        <v>76862</v>
      </c>
      <c r="J21" s="13">
        <v>74856</v>
      </c>
      <c r="K21" s="13">
        <v>47766</v>
      </c>
      <c r="L21" s="13">
        <v>87301</v>
      </c>
      <c r="M21" s="13">
        <v>73592</v>
      </c>
    </row>
    <row r="22" spans="1:13" ht="15">
      <c r="A22" s="13" t="s">
        <v>230</v>
      </c>
      <c r="B22" s="13">
        <f t="shared" si="0"/>
        <v>587046</v>
      </c>
      <c r="C22" s="13">
        <f t="shared" si="1"/>
        <v>688609</v>
      </c>
      <c r="D22" s="13">
        <f t="shared" si="2"/>
        <v>569670</v>
      </c>
      <c r="E22" s="13">
        <v>465932</v>
      </c>
      <c r="F22" s="13">
        <v>564760</v>
      </c>
      <c r="G22" s="13">
        <v>487977</v>
      </c>
      <c r="H22" s="13">
        <v>95320</v>
      </c>
      <c r="I22" s="13">
        <v>50480</v>
      </c>
      <c r="J22" s="13">
        <v>29600</v>
      </c>
      <c r="K22" s="13">
        <v>25794</v>
      </c>
      <c r="L22" s="13">
        <v>73369</v>
      </c>
      <c r="M22" s="13">
        <v>52093</v>
      </c>
    </row>
    <row r="23" spans="1:13" ht="15">
      <c r="A23" s="13" t="s">
        <v>232</v>
      </c>
      <c r="B23" s="13">
        <f t="shared" si="0"/>
        <v>772052</v>
      </c>
      <c r="C23" s="13">
        <f t="shared" si="1"/>
        <v>846097</v>
      </c>
      <c r="D23" s="13">
        <f t="shared" si="2"/>
        <v>765903</v>
      </c>
      <c r="E23" s="13">
        <v>562228</v>
      </c>
      <c r="F23" s="13">
        <v>760838</v>
      </c>
      <c r="G23" s="13">
        <v>686995</v>
      </c>
      <c r="H23" s="13">
        <v>191623</v>
      </c>
      <c r="I23" s="13">
        <v>48479</v>
      </c>
      <c r="J23" s="13">
        <v>47886</v>
      </c>
      <c r="K23" s="13">
        <v>18201</v>
      </c>
      <c r="L23" s="13">
        <v>36780</v>
      </c>
      <c r="M23" s="13">
        <v>31022</v>
      </c>
    </row>
    <row r="24" spans="1:13" ht="15">
      <c r="A24" s="13" t="s">
        <v>233</v>
      </c>
      <c r="B24" s="13">
        <f t="shared" si="0"/>
        <v>150829</v>
      </c>
      <c r="C24" s="13">
        <f t="shared" si="1"/>
        <v>215053</v>
      </c>
      <c r="D24" s="13">
        <f t="shared" si="2"/>
        <v>168807</v>
      </c>
      <c r="E24" s="13">
        <v>135935</v>
      </c>
      <c r="F24" s="13">
        <v>155895</v>
      </c>
      <c r="G24" s="13">
        <v>137135</v>
      </c>
      <c r="H24" s="13">
        <v>14894</v>
      </c>
      <c r="I24" s="13">
        <v>34660</v>
      </c>
      <c r="J24" s="13">
        <v>7188</v>
      </c>
      <c r="K24" s="13"/>
      <c r="L24" s="13">
        <v>24498</v>
      </c>
      <c r="M24" s="13">
        <v>24484</v>
      </c>
    </row>
    <row r="25" spans="1:13" ht="15">
      <c r="A25" s="13" t="s">
        <v>234</v>
      </c>
      <c r="B25" s="13">
        <f t="shared" si="0"/>
        <v>218822</v>
      </c>
      <c r="C25" s="13">
        <f t="shared" si="1"/>
        <v>473055</v>
      </c>
      <c r="D25" s="13">
        <f t="shared" si="2"/>
        <v>412283</v>
      </c>
      <c r="E25" s="13">
        <v>188922</v>
      </c>
      <c r="F25" s="13">
        <v>399929</v>
      </c>
      <c r="G25" s="13">
        <v>347886</v>
      </c>
      <c r="H25" s="13">
        <v>29900</v>
      </c>
      <c r="I25" s="13">
        <v>26397</v>
      </c>
      <c r="J25" s="13">
        <v>26038</v>
      </c>
      <c r="K25" s="13"/>
      <c r="L25" s="13">
        <v>46729</v>
      </c>
      <c r="M25" s="13">
        <v>38359</v>
      </c>
    </row>
    <row r="26" spans="1:13" ht="15">
      <c r="A26" s="13" t="s">
        <v>321</v>
      </c>
      <c r="B26" s="13">
        <f t="shared" si="0"/>
        <v>0</v>
      </c>
      <c r="C26" s="13">
        <f t="shared" si="1"/>
        <v>103687</v>
      </c>
      <c r="D26" s="13">
        <f t="shared" si="2"/>
        <v>76688</v>
      </c>
      <c r="E26" s="13"/>
      <c r="F26" s="13">
        <v>103687</v>
      </c>
      <c r="G26" s="13">
        <v>76688</v>
      </c>
      <c r="H26" s="13"/>
      <c r="I26" s="13"/>
      <c r="J26" s="13"/>
      <c r="K26" s="13"/>
      <c r="L26" s="13"/>
      <c r="M26" s="13"/>
    </row>
    <row r="27" spans="1:13" ht="15">
      <c r="A27" s="13" t="s">
        <v>339</v>
      </c>
      <c r="B27" s="13">
        <f aca="true" t="shared" si="3" ref="B27:D29">E27+H27+K27</f>
        <v>35288</v>
      </c>
      <c r="C27" s="13">
        <f t="shared" si="3"/>
        <v>0</v>
      </c>
      <c r="D27" s="13">
        <f t="shared" si="3"/>
        <v>0</v>
      </c>
      <c r="E27" s="13">
        <v>35288</v>
      </c>
      <c r="F27" s="13"/>
      <c r="G27" s="13"/>
      <c r="H27" s="13"/>
      <c r="I27" s="13"/>
      <c r="J27" s="13"/>
      <c r="K27" s="13"/>
      <c r="L27" s="13"/>
      <c r="M27" s="13"/>
    </row>
    <row r="28" spans="1:13" ht="15">
      <c r="A28" s="13" t="s">
        <v>303</v>
      </c>
      <c r="B28" s="13">
        <f t="shared" si="3"/>
        <v>56148</v>
      </c>
      <c r="C28" s="13">
        <f t="shared" si="3"/>
        <v>0</v>
      </c>
      <c r="D28" s="13">
        <f t="shared" si="3"/>
        <v>0</v>
      </c>
      <c r="E28" s="13">
        <v>54145</v>
      </c>
      <c r="F28" s="13"/>
      <c r="G28" s="13"/>
      <c r="H28" s="13">
        <v>2003</v>
      </c>
      <c r="I28" s="13"/>
      <c r="J28" s="13"/>
      <c r="K28" s="13"/>
      <c r="L28" s="13"/>
      <c r="M28" s="13"/>
    </row>
    <row r="29" spans="1:13" ht="15">
      <c r="A29" s="13" t="s">
        <v>302</v>
      </c>
      <c r="B29" s="13">
        <f t="shared" si="3"/>
        <v>164654</v>
      </c>
      <c r="C29" s="13">
        <f t="shared" si="3"/>
        <v>0</v>
      </c>
      <c r="D29" s="13">
        <f t="shared" si="3"/>
        <v>0</v>
      </c>
      <c r="E29" s="13">
        <v>152021</v>
      </c>
      <c r="F29" s="13"/>
      <c r="G29" s="13"/>
      <c r="H29" s="13">
        <v>12633</v>
      </c>
      <c r="I29" s="13"/>
      <c r="J29" s="13"/>
      <c r="K29" s="13"/>
      <c r="L29" s="13"/>
      <c r="M29" s="13"/>
    </row>
    <row r="30" spans="1:13" ht="15">
      <c r="A30" s="13" t="s">
        <v>237</v>
      </c>
      <c r="B30" s="13">
        <f t="shared" si="0"/>
        <v>0</v>
      </c>
      <c r="C30" s="13">
        <f t="shared" si="1"/>
        <v>116046</v>
      </c>
      <c r="D30" s="13">
        <f t="shared" si="2"/>
        <v>94573</v>
      </c>
      <c r="E30" s="13"/>
      <c r="F30" s="13">
        <v>90062</v>
      </c>
      <c r="G30" s="13">
        <v>70433</v>
      </c>
      <c r="H30" s="13"/>
      <c r="I30" s="13">
        <v>25984</v>
      </c>
      <c r="J30" s="13">
        <v>24140</v>
      </c>
      <c r="K30" s="13"/>
      <c r="L30" s="13"/>
      <c r="M30" s="13"/>
    </row>
    <row r="31" spans="1:13" ht="15">
      <c r="A31" s="13" t="s">
        <v>231</v>
      </c>
      <c r="B31" s="13">
        <f>E31+H31+K31</f>
        <v>1534068</v>
      </c>
      <c r="C31" s="13">
        <f>F31+I31+L31</f>
        <v>1910844</v>
      </c>
      <c r="D31" s="13">
        <f>G31+J31+M31</f>
        <v>1627971</v>
      </c>
      <c r="E31" s="13">
        <v>5882</v>
      </c>
      <c r="F31" s="13">
        <v>3644</v>
      </c>
      <c r="G31" s="13">
        <v>3644</v>
      </c>
      <c r="H31" s="13"/>
      <c r="I31" s="13"/>
      <c r="J31" s="13"/>
      <c r="K31" s="13">
        <v>1528186</v>
      </c>
      <c r="L31" s="13">
        <v>1907200</v>
      </c>
      <c r="M31" s="13">
        <v>1624327</v>
      </c>
    </row>
    <row r="32" spans="1:13" ht="15">
      <c r="A32" s="13" t="s">
        <v>235</v>
      </c>
      <c r="B32" s="13">
        <f t="shared" si="0"/>
        <v>10607</v>
      </c>
      <c r="C32" s="13">
        <f t="shared" si="1"/>
        <v>0</v>
      </c>
      <c r="D32" s="13">
        <f t="shared" si="2"/>
        <v>0</v>
      </c>
      <c r="E32" s="13"/>
      <c r="F32" s="13"/>
      <c r="G32" s="13"/>
      <c r="H32" s="13"/>
      <c r="I32" s="13"/>
      <c r="J32" s="13"/>
      <c r="K32" s="13">
        <v>10607</v>
      </c>
      <c r="L32" s="13"/>
      <c r="M32" s="13"/>
    </row>
    <row r="33" spans="1:13" ht="15">
      <c r="A33" s="15" t="s">
        <v>236</v>
      </c>
      <c r="B33" s="15">
        <f>SUM(B12:B32)</f>
        <v>21587626</v>
      </c>
      <c r="C33" s="15">
        <f>SUM(C12:C32)</f>
        <v>23449683</v>
      </c>
      <c r="D33" s="15">
        <f>SUM(D12:D32)</f>
        <v>19416049</v>
      </c>
      <c r="E33" s="15">
        <f>SUM(E12:E32)</f>
        <v>5918355</v>
      </c>
      <c r="F33" s="15">
        <f>SUM(F12:F32)</f>
        <v>7048071</v>
      </c>
      <c r="G33" s="15">
        <f aca="true" t="shared" si="4" ref="G33:M33">SUM(G12:G32)</f>
        <v>5918042</v>
      </c>
      <c r="H33" s="15">
        <f t="shared" si="4"/>
        <v>1886223</v>
      </c>
      <c r="I33" s="15">
        <f t="shared" si="4"/>
        <v>1873619</v>
      </c>
      <c r="J33" s="15">
        <f t="shared" si="4"/>
        <v>1795741</v>
      </c>
      <c r="K33" s="15">
        <f>SUM(K12:K32)</f>
        <v>13783048</v>
      </c>
      <c r="L33" s="15">
        <f t="shared" si="4"/>
        <v>14527993</v>
      </c>
      <c r="M33" s="15">
        <f t="shared" si="4"/>
        <v>11702266</v>
      </c>
    </row>
    <row r="34" spans="1:13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9" ht="15">
      <c r="E39" s="4" t="s">
        <v>340</v>
      </c>
    </row>
    <row r="40" spans="6:10" ht="15">
      <c r="F40" s="238" t="s">
        <v>175</v>
      </c>
      <c r="G40" s="238"/>
      <c r="H40" s="26"/>
      <c r="I40" s="26"/>
      <c r="J40" s="26"/>
    </row>
  </sheetData>
  <sheetProtection/>
  <mergeCells count="8">
    <mergeCell ref="F40:G40"/>
    <mergeCell ref="A4:M4"/>
    <mergeCell ref="A7:M7"/>
    <mergeCell ref="B10:D10"/>
    <mergeCell ref="E10:G10"/>
    <mergeCell ref="H10:J10"/>
    <mergeCell ref="K10:M10"/>
    <mergeCell ref="A8:K8"/>
  </mergeCells>
  <printOptions horizontalCentered="1"/>
  <pageMargins left="0.15748031496062992" right="0.29" top="0.7" bottom="1.63" header="0.31496062992125984" footer="0.2755905511811024"/>
  <pageSetup horizontalDpi="600" verticalDpi="600" orientation="landscape" paperSize="9" scale="75" r:id="rId1"/>
  <headerFooter alignWithMargins="0">
    <oddFooter>&amp;L&amp;F&amp;R&amp;D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38"/>
  <sheetViews>
    <sheetView workbookViewId="0" topLeftCell="A1">
      <selection activeCell="F26" sqref="F26"/>
    </sheetView>
  </sheetViews>
  <sheetFormatPr defaultColWidth="9.140625" defaultRowHeight="12"/>
  <cols>
    <col min="1" max="1" width="39.8515625" style="1" customWidth="1"/>
    <col min="2" max="2" width="5.421875" style="1" customWidth="1"/>
    <col min="3" max="3" width="10.28125" style="1" customWidth="1"/>
    <col min="4" max="4" width="10.421875" style="1" customWidth="1"/>
    <col min="5" max="5" width="8.7109375" style="1" bestFit="1" customWidth="1"/>
    <col min="6" max="6" width="9.7109375" style="1" bestFit="1" customWidth="1"/>
    <col min="7" max="7" width="6.7109375" style="1" customWidth="1"/>
    <col min="8" max="8" width="8.7109375" style="1" customWidth="1"/>
    <col min="9" max="9" width="8.28125" style="1" bestFit="1" customWidth="1"/>
    <col min="10" max="10" width="8.7109375" style="1" bestFit="1" customWidth="1"/>
    <col min="11" max="11" width="7.421875" style="1" bestFit="1" customWidth="1"/>
    <col min="12" max="12" width="6.421875" style="1" customWidth="1"/>
    <col min="13" max="13" width="8.7109375" style="1" customWidth="1"/>
    <col min="14" max="14" width="9.00390625" style="1" bestFit="1" customWidth="1"/>
    <col min="15" max="15" width="8.28125" style="1" bestFit="1" customWidth="1"/>
    <col min="16" max="16" width="10.00390625" style="1" customWidth="1"/>
    <col min="17" max="17" width="6.7109375" style="1" customWidth="1"/>
    <col min="18" max="18" width="9.140625" style="1" customWidth="1"/>
    <col min="19" max="19" width="10.140625" style="1" bestFit="1" customWidth="1"/>
    <col min="20" max="16384" width="9.28125" style="1" customWidth="1"/>
  </cols>
  <sheetData>
    <row r="1" spans="16:18" ht="12.75">
      <c r="P1" s="6"/>
      <c r="Q1" s="126" t="s">
        <v>348</v>
      </c>
      <c r="R1" s="6"/>
    </row>
    <row r="2" spans="1:18" ht="12.75">
      <c r="A2" s="235" t="s">
        <v>291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12.75">
      <c r="A3" s="235" t="s">
        <v>349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2.75">
      <c r="A4" s="246" t="s">
        <v>350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ht="12.75">
      <c r="A5" s="127"/>
      <c r="B5" s="127"/>
      <c r="C5" s="127"/>
      <c r="K5" s="128"/>
      <c r="L5" s="129"/>
      <c r="M5" s="129"/>
      <c r="P5" s="128"/>
      <c r="Q5" s="129"/>
      <c r="R5" s="129"/>
    </row>
    <row r="6" spans="1:18" ht="12.75" customHeight="1">
      <c r="A6" s="240" t="s">
        <v>351</v>
      </c>
      <c r="B6" s="240" t="s">
        <v>352</v>
      </c>
      <c r="C6" s="240" t="s">
        <v>353</v>
      </c>
      <c r="D6" s="243" t="s">
        <v>354</v>
      </c>
      <c r="E6" s="244"/>
      <c r="F6" s="244"/>
      <c r="G6" s="244"/>
      <c r="H6" s="245"/>
      <c r="I6" s="243" t="s">
        <v>355</v>
      </c>
      <c r="J6" s="244"/>
      <c r="K6" s="244"/>
      <c r="L6" s="244"/>
      <c r="M6" s="245"/>
      <c r="N6" s="243" t="s">
        <v>356</v>
      </c>
      <c r="O6" s="244"/>
      <c r="P6" s="244"/>
      <c r="Q6" s="244"/>
      <c r="R6" s="245"/>
    </row>
    <row r="7" spans="1:18" ht="11.25" customHeight="1">
      <c r="A7" s="241"/>
      <c r="B7" s="241"/>
      <c r="C7" s="241"/>
      <c r="D7" s="240" t="s">
        <v>1</v>
      </c>
      <c r="E7" s="243" t="s">
        <v>357</v>
      </c>
      <c r="F7" s="244"/>
      <c r="G7" s="244"/>
      <c r="H7" s="245"/>
      <c r="I7" s="240" t="s">
        <v>1</v>
      </c>
      <c r="J7" s="243" t="s">
        <v>357</v>
      </c>
      <c r="K7" s="244"/>
      <c r="L7" s="244"/>
      <c r="M7" s="245"/>
      <c r="N7" s="240" t="s">
        <v>1</v>
      </c>
      <c r="O7" s="243" t="s">
        <v>357</v>
      </c>
      <c r="P7" s="244"/>
      <c r="Q7" s="244"/>
      <c r="R7" s="245"/>
    </row>
    <row r="8" spans="1:18" ht="11.25" customHeight="1">
      <c r="A8" s="241"/>
      <c r="B8" s="241"/>
      <c r="C8" s="241"/>
      <c r="D8" s="241"/>
      <c r="E8" s="240" t="s">
        <v>358</v>
      </c>
      <c r="F8" s="243" t="s">
        <v>359</v>
      </c>
      <c r="G8" s="244"/>
      <c r="H8" s="245"/>
      <c r="I8" s="241"/>
      <c r="J8" s="240" t="s">
        <v>358</v>
      </c>
      <c r="K8" s="243" t="s">
        <v>359</v>
      </c>
      <c r="L8" s="244"/>
      <c r="M8" s="245"/>
      <c r="N8" s="241"/>
      <c r="O8" s="240" t="s">
        <v>358</v>
      </c>
      <c r="P8" s="243" t="s">
        <v>359</v>
      </c>
      <c r="Q8" s="244"/>
      <c r="R8" s="245"/>
    </row>
    <row r="9" spans="1:18" ht="25.5">
      <c r="A9" s="242"/>
      <c r="B9" s="242"/>
      <c r="C9" s="242"/>
      <c r="D9" s="242"/>
      <c r="E9" s="242"/>
      <c r="F9" s="130" t="s">
        <v>360</v>
      </c>
      <c r="G9" s="130" t="s">
        <v>361</v>
      </c>
      <c r="H9" s="131" t="s">
        <v>362</v>
      </c>
      <c r="I9" s="242"/>
      <c r="J9" s="242"/>
      <c r="K9" s="130" t="s">
        <v>360</v>
      </c>
      <c r="L9" s="130" t="s">
        <v>361</v>
      </c>
      <c r="M9" s="131" t="s">
        <v>362</v>
      </c>
      <c r="N9" s="242"/>
      <c r="O9" s="242"/>
      <c r="P9" s="130" t="s">
        <v>360</v>
      </c>
      <c r="Q9" s="130" t="s">
        <v>361</v>
      </c>
      <c r="R9" s="131" t="s">
        <v>362</v>
      </c>
    </row>
    <row r="10" spans="1:18" s="133" customFormat="1" ht="12.75">
      <c r="A10" s="132" t="s">
        <v>363</v>
      </c>
      <c r="B10" s="132">
        <v>1</v>
      </c>
      <c r="C10" s="132">
        <v>2</v>
      </c>
      <c r="D10" s="132">
        <v>3</v>
      </c>
      <c r="E10" s="132">
        <v>4</v>
      </c>
      <c r="F10" s="132">
        <v>5</v>
      </c>
      <c r="G10" s="132">
        <v>6</v>
      </c>
      <c r="H10" s="132">
        <v>7</v>
      </c>
      <c r="I10" s="132">
        <v>8</v>
      </c>
      <c r="J10" s="132">
        <v>9</v>
      </c>
      <c r="K10" s="132">
        <v>10</v>
      </c>
      <c r="L10" s="132">
        <v>11</v>
      </c>
      <c r="M10" s="132">
        <v>12</v>
      </c>
      <c r="N10" s="132">
        <v>13</v>
      </c>
      <c r="O10" s="132">
        <v>14</v>
      </c>
      <c r="P10" s="132">
        <v>15</v>
      </c>
      <c r="Q10" s="132">
        <v>16</v>
      </c>
      <c r="R10" s="132">
        <v>17</v>
      </c>
    </row>
    <row r="11" spans="1:19" ht="12.75">
      <c r="A11" s="134" t="s">
        <v>0</v>
      </c>
      <c r="B11" s="135"/>
      <c r="C11" s="136">
        <f>C12+C13+C14+C15+C16</f>
        <v>3932301</v>
      </c>
      <c r="D11" s="137">
        <f aca="true" t="shared" si="0" ref="D11:R11">SUM(D12:D16)</f>
        <v>2885365</v>
      </c>
      <c r="E11" s="137">
        <f t="shared" si="0"/>
        <v>658260</v>
      </c>
      <c r="F11" s="137">
        <f>SUM(F12:F16)</f>
        <v>1625240</v>
      </c>
      <c r="G11" s="137">
        <f t="shared" si="0"/>
        <v>0</v>
      </c>
      <c r="H11" s="137">
        <f t="shared" si="0"/>
        <v>601865</v>
      </c>
      <c r="I11" s="137">
        <f t="shared" si="0"/>
        <v>50989</v>
      </c>
      <c r="J11" s="137">
        <f t="shared" si="0"/>
        <v>0</v>
      </c>
      <c r="K11" s="137">
        <f t="shared" si="0"/>
        <v>50989</v>
      </c>
      <c r="L11" s="137">
        <f t="shared" si="0"/>
        <v>0</v>
      </c>
      <c r="M11" s="137">
        <f t="shared" si="0"/>
        <v>0</v>
      </c>
      <c r="N11" s="137">
        <f t="shared" si="0"/>
        <v>2834376</v>
      </c>
      <c r="O11" s="137">
        <f t="shared" si="0"/>
        <v>658260</v>
      </c>
      <c r="P11" s="137">
        <f t="shared" si="0"/>
        <v>1574251</v>
      </c>
      <c r="Q11" s="137">
        <f t="shared" si="0"/>
        <v>0</v>
      </c>
      <c r="R11" s="137">
        <f t="shared" si="0"/>
        <v>601865</v>
      </c>
      <c r="S11" s="2"/>
    </row>
    <row r="12" spans="1:19" ht="12.75">
      <c r="A12" s="138">
        <v>5100</v>
      </c>
      <c r="B12" s="139"/>
      <c r="C12" s="140">
        <f>C17</f>
        <v>1775326</v>
      </c>
      <c r="D12" s="141">
        <f aca="true" t="shared" si="1" ref="D12:H16">SUM(I12+N12)</f>
        <v>1201106</v>
      </c>
      <c r="E12" s="141">
        <f t="shared" si="1"/>
        <v>478260</v>
      </c>
      <c r="F12" s="141">
        <f t="shared" si="1"/>
        <v>363054</v>
      </c>
      <c r="G12" s="141">
        <f t="shared" si="1"/>
        <v>0</v>
      </c>
      <c r="H12" s="141">
        <f t="shared" si="1"/>
        <v>359792</v>
      </c>
      <c r="I12" s="141">
        <f>SUM(J12:M12)</f>
        <v>7204</v>
      </c>
      <c r="J12" s="141">
        <f>SUM(J17)</f>
        <v>0</v>
      </c>
      <c r="K12" s="141">
        <f>SUM(K17)</f>
        <v>7204</v>
      </c>
      <c r="L12" s="141">
        <f>SUM(L17)</f>
        <v>0</v>
      </c>
      <c r="M12" s="141">
        <f>SUM(M17)</f>
        <v>0</v>
      </c>
      <c r="N12" s="141">
        <f>SUM(O12:R12)</f>
        <v>1193902</v>
      </c>
      <c r="O12" s="141">
        <f>SUM(O17)</f>
        <v>478260</v>
      </c>
      <c r="P12" s="141">
        <f>SUM(P17)</f>
        <v>355850</v>
      </c>
      <c r="Q12" s="141">
        <f>SUM(Q17)</f>
        <v>0</v>
      </c>
      <c r="R12" s="141">
        <f>SUM(R17)</f>
        <v>359792</v>
      </c>
      <c r="S12" s="2"/>
    </row>
    <row r="13" spans="1:19" ht="12.75">
      <c r="A13" s="138">
        <v>5200</v>
      </c>
      <c r="B13" s="139"/>
      <c r="C13" s="140">
        <f>C39</f>
        <v>1914975</v>
      </c>
      <c r="D13" s="141">
        <f t="shared" si="1"/>
        <v>1602612</v>
      </c>
      <c r="E13" s="141">
        <f t="shared" si="1"/>
        <v>180000</v>
      </c>
      <c r="F13" s="141">
        <f t="shared" si="1"/>
        <v>1180539</v>
      </c>
      <c r="G13" s="141">
        <f t="shared" si="1"/>
        <v>0</v>
      </c>
      <c r="H13" s="141">
        <f t="shared" si="1"/>
        <v>242073</v>
      </c>
      <c r="I13" s="141">
        <f>SUM(J13:M13)</f>
        <v>43785</v>
      </c>
      <c r="J13" s="142">
        <f>SUM(J39)</f>
        <v>0</v>
      </c>
      <c r="K13" s="142">
        <f>SUM(K39)</f>
        <v>43785</v>
      </c>
      <c r="L13" s="142">
        <f>SUM(L39)</f>
        <v>0</v>
      </c>
      <c r="M13" s="142">
        <f>SUM(M39)</f>
        <v>0</v>
      </c>
      <c r="N13" s="141">
        <f>SUM(O13:R13)</f>
        <v>1558827</v>
      </c>
      <c r="O13" s="141">
        <f>SUM(O39)</f>
        <v>180000</v>
      </c>
      <c r="P13" s="141">
        <f>SUM(P39)</f>
        <v>1136754</v>
      </c>
      <c r="Q13" s="141">
        <f>SUM(Q39)</f>
        <v>0</v>
      </c>
      <c r="R13" s="141">
        <f>SUM(R39)</f>
        <v>242073</v>
      </c>
      <c r="S13" s="2"/>
    </row>
    <row r="14" spans="1:19" ht="12.75">
      <c r="A14" s="138">
        <v>5300</v>
      </c>
      <c r="B14" s="139"/>
      <c r="C14" s="140">
        <f>C120</f>
        <v>192000</v>
      </c>
      <c r="D14" s="141">
        <f t="shared" si="1"/>
        <v>51767</v>
      </c>
      <c r="E14" s="141">
        <f t="shared" si="1"/>
        <v>0</v>
      </c>
      <c r="F14" s="141">
        <f t="shared" si="1"/>
        <v>51767</v>
      </c>
      <c r="G14" s="141">
        <f t="shared" si="1"/>
        <v>0</v>
      </c>
      <c r="H14" s="141">
        <f>SUM(M14+R14)</f>
        <v>0</v>
      </c>
      <c r="I14" s="141">
        <f>SUM(J14:M14)</f>
        <v>0</v>
      </c>
      <c r="J14" s="141">
        <f>SUM(J120)</f>
        <v>0</v>
      </c>
      <c r="K14" s="141">
        <f>SUM(K120)</f>
        <v>0</v>
      </c>
      <c r="L14" s="141">
        <f>SUM(L120)</f>
        <v>0</v>
      </c>
      <c r="M14" s="141">
        <f>SUM(M120)</f>
        <v>0</v>
      </c>
      <c r="N14" s="141">
        <f>SUM(O14:R14)</f>
        <v>51767</v>
      </c>
      <c r="O14" s="141">
        <f>SUM(O120)</f>
        <v>0</v>
      </c>
      <c r="P14" s="141">
        <f>SUM(P120)</f>
        <v>51767</v>
      </c>
      <c r="Q14" s="141">
        <f>SUM(Q120)</f>
        <v>0</v>
      </c>
      <c r="R14" s="141">
        <f>SUM(R120)</f>
        <v>0</v>
      </c>
      <c r="S14" s="2"/>
    </row>
    <row r="15" spans="1:19" ht="12.75">
      <c r="A15" s="138">
        <v>5400</v>
      </c>
      <c r="B15" s="139"/>
      <c r="C15" s="140">
        <f>C128</f>
        <v>0</v>
      </c>
      <c r="D15" s="141">
        <f aca="true" t="shared" si="2" ref="D15:Q15">SUM(D128)</f>
        <v>0</v>
      </c>
      <c r="E15" s="141">
        <f t="shared" si="2"/>
        <v>0</v>
      </c>
      <c r="F15" s="141">
        <f t="shared" si="2"/>
        <v>0</v>
      </c>
      <c r="G15" s="141">
        <f t="shared" si="2"/>
        <v>0</v>
      </c>
      <c r="H15" s="141">
        <f t="shared" si="2"/>
        <v>0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0</v>
      </c>
      <c r="M15" s="141">
        <f t="shared" si="2"/>
        <v>0</v>
      </c>
      <c r="N15" s="141">
        <f>SUM(N128)</f>
        <v>0</v>
      </c>
      <c r="O15" s="141">
        <f t="shared" si="2"/>
        <v>0</v>
      </c>
      <c r="P15" s="141">
        <f t="shared" si="2"/>
        <v>0</v>
      </c>
      <c r="Q15" s="141">
        <f t="shared" si="2"/>
        <v>0</v>
      </c>
      <c r="R15" s="141">
        <f>SUM(R128)</f>
        <v>0</v>
      </c>
      <c r="S15" s="2"/>
    </row>
    <row r="16" spans="1:18" ht="12.75">
      <c r="A16" s="138">
        <v>5500</v>
      </c>
      <c r="B16" s="139"/>
      <c r="C16" s="140">
        <f>C132</f>
        <v>50000</v>
      </c>
      <c r="D16" s="141">
        <f t="shared" si="1"/>
        <v>29880</v>
      </c>
      <c r="E16" s="141">
        <f t="shared" si="1"/>
        <v>0</v>
      </c>
      <c r="F16" s="141">
        <f t="shared" si="1"/>
        <v>29880</v>
      </c>
      <c r="G16" s="141">
        <f t="shared" si="1"/>
        <v>0</v>
      </c>
      <c r="H16" s="141">
        <f t="shared" si="1"/>
        <v>0</v>
      </c>
      <c r="I16" s="141">
        <f>SUM(J16:M16)</f>
        <v>0</v>
      </c>
      <c r="J16" s="141">
        <f>SUM(J132)</f>
        <v>0</v>
      </c>
      <c r="K16" s="141">
        <f>SUM(K132)</f>
        <v>0</v>
      </c>
      <c r="L16" s="141">
        <f>SUM(L132)</f>
        <v>0</v>
      </c>
      <c r="M16" s="141">
        <f>SUM(M132)</f>
        <v>0</v>
      </c>
      <c r="N16" s="141">
        <f>SUM(O16:R16)</f>
        <v>29880</v>
      </c>
      <c r="O16" s="141">
        <f>SUM(O132)</f>
        <v>0</v>
      </c>
      <c r="P16" s="141">
        <f>SUM(P132)</f>
        <v>29880</v>
      </c>
      <c r="Q16" s="141">
        <f>SUM(Q132)</f>
        <v>0</v>
      </c>
      <c r="R16" s="141">
        <f>SUM(R132)</f>
        <v>0</v>
      </c>
    </row>
    <row r="17" spans="1:18" ht="12.75">
      <c r="A17" s="134" t="s">
        <v>364</v>
      </c>
      <c r="B17" s="135"/>
      <c r="C17" s="136">
        <f>C18+C21+C36+C30+C34+C28</f>
        <v>1775326</v>
      </c>
      <c r="D17" s="136">
        <f aca="true" t="shared" si="3" ref="D17:R17">D18+D21+D36+D30+D34+D28</f>
        <v>1201106</v>
      </c>
      <c r="E17" s="136">
        <f t="shared" si="3"/>
        <v>478260</v>
      </c>
      <c r="F17" s="136">
        <f t="shared" si="3"/>
        <v>363054</v>
      </c>
      <c r="G17" s="136">
        <f t="shared" si="3"/>
        <v>0</v>
      </c>
      <c r="H17" s="136">
        <f t="shared" si="3"/>
        <v>359792</v>
      </c>
      <c r="I17" s="136">
        <f t="shared" si="3"/>
        <v>7204</v>
      </c>
      <c r="J17" s="136">
        <f t="shared" si="3"/>
        <v>0</v>
      </c>
      <c r="K17" s="136">
        <f t="shared" si="3"/>
        <v>7204</v>
      </c>
      <c r="L17" s="136">
        <f t="shared" si="3"/>
        <v>0</v>
      </c>
      <c r="M17" s="136">
        <f t="shared" si="3"/>
        <v>0</v>
      </c>
      <c r="N17" s="136">
        <f t="shared" si="3"/>
        <v>1193902</v>
      </c>
      <c r="O17" s="136">
        <f t="shared" si="3"/>
        <v>478260</v>
      </c>
      <c r="P17" s="136">
        <f t="shared" si="3"/>
        <v>355850</v>
      </c>
      <c r="Q17" s="136">
        <f t="shared" si="3"/>
        <v>0</v>
      </c>
      <c r="R17" s="136">
        <f t="shared" si="3"/>
        <v>359792</v>
      </c>
    </row>
    <row r="18" spans="1:18" ht="12.75">
      <c r="A18" s="143" t="s">
        <v>365</v>
      </c>
      <c r="B18" s="144"/>
      <c r="C18" s="145">
        <f>C19</f>
        <v>0</v>
      </c>
      <c r="D18" s="146">
        <f aca="true" t="shared" si="4" ref="D18:H20">SUM(I18+N18)</f>
        <v>0</v>
      </c>
      <c r="E18" s="146">
        <f t="shared" si="4"/>
        <v>0</v>
      </c>
      <c r="F18" s="146">
        <f t="shared" si="4"/>
        <v>0</v>
      </c>
      <c r="G18" s="146">
        <f t="shared" si="4"/>
        <v>0</v>
      </c>
      <c r="H18" s="146">
        <f t="shared" si="4"/>
        <v>0</v>
      </c>
      <c r="I18" s="146">
        <f aca="true" t="shared" si="5" ref="I18:R18">SUM(I19)</f>
        <v>0</v>
      </c>
      <c r="J18" s="146">
        <f t="shared" si="5"/>
        <v>0</v>
      </c>
      <c r="K18" s="146">
        <f t="shared" si="5"/>
        <v>0</v>
      </c>
      <c r="L18" s="146">
        <f t="shared" si="5"/>
        <v>0</v>
      </c>
      <c r="M18" s="146">
        <f t="shared" si="5"/>
        <v>0</v>
      </c>
      <c r="N18" s="146">
        <f t="shared" si="5"/>
        <v>0</v>
      </c>
      <c r="O18" s="146">
        <f t="shared" si="5"/>
        <v>0</v>
      </c>
      <c r="P18" s="146">
        <f t="shared" si="5"/>
        <v>0</v>
      </c>
      <c r="Q18" s="146">
        <f t="shared" si="5"/>
        <v>0</v>
      </c>
      <c r="R18" s="146">
        <f t="shared" si="5"/>
        <v>0</v>
      </c>
    </row>
    <row r="19" spans="1:18" ht="12.75">
      <c r="A19" s="147">
        <v>5100</v>
      </c>
      <c r="B19" s="148"/>
      <c r="C19" s="145">
        <f>C20</f>
        <v>0</v>
      </c>
      <c r="D19" s="149">
        <f aca="true" t="shared" si="6" ref="D19:R19">D20</f>
        <v>0</v>
      </c>
      <c r="E19" s="149">
        <f t="shared" si="6"/>
        <v>0</v>
      </c>
      <c r="F19" s="149">
        <f t="shared" si="6"/>
        <v>0</v>
      </c>
      <c r="G19" s="149">
        <f t="shared" si="6"/>
        <v>0</v>
      </c>
      <c r="H19" s="149">
        <f t="shared" si="6"/>
        <v>0</v>
      </c>
      <c r="I19" s="149">
        <f t="shared" si="6"/>
        <v>0</v>
      </c>
      <c r="J19" s="149">
        <f t="shared" si="6"/>
        <v>0</v>
      </c>
      <c r="K19" s="149">
        <f t="shared" si="6"/>
        <v>0</v>
      </c>
      <c r="L19" s="149">
        <f t="shared" si="6"/>
        <v>0</v>
      </c>
      <c r="M19" s="149">
        <f t="shared" si="6"/>
        <v>0</v>
      </c>
      <c r="N19" s="149">
        <f t="shared" si="6"/>
        <v>0</v>
      </c>
      <c r="O19" s="149">
        <f t="shared" si="6"/>
        <v>0</v>
      </c>
      <c r="P19" s="149">
        <f t="shared" si="6"/>
        <v>0</v>
      </c>
      <c r="Q19" s="149">
        <f t="shared" si="6"/>
        <v>0</v>
      </c>
      <c r="R19" s="149">
        <f t="shared" si="6"/>
        <v>0</v>
      </c>
    </row>
    <row r="20" spans="1:18" ht="12.75">
      <c r="A20" s="150"/>
      <c r="B20" s="151"/>
      <c r="C20" s="152"/>
      <c r="D20" s="146">
        <f t="shared" si="4"/>
        <v>0</v>
      </c>
      <c r="E20" s="146">
        <f t="shared" si="4"/>
        <v>0</v>
      </c>
      <c r="F20" s="146">
        <f t="shared" si="4"/>
        <v>0</v>
      </c>
      <c r="G20" s="146">
        <f t="shared" si="4"/>
        <v>0</v>
      </c>
      <c r="H20" s="146">
        <f t="shared" si="4"/>
        <v>0</v>
      </c>
      <c r="I20" s="146">
        <f>SUM(J20:M20)</f>
        <v>0</v>
      </c>
      <c r="J20" s="153"/>
      <c r="K20" s="153"/>
      <c r="L20" s="153"/>
      <c r="M20" s="153"/>
      <c r="N20" s="146">
        <f>SUM(O20:R20)</f>
        <v>0</v>
      </c>
      <c r="O20" s="153"/>
      <c r="P20" s="153">
        <v>0</v>
      </c>
      <c r="Q20" s="153"/>
      <c r="R20" s="153"/>
    </row>
    <row r="21" spans="1:18" ht="12.75">
      <c r="A21" s="143" t="s">
        <v>366</v>
      </c>
      <c r="B21" s="144"/>
      <c r="C21" s="145">
        <f>C22+C23+C24+C25+C26+C27</f>
        <v>929426</v>
      </c>
      <c r="D21" s="146">
        <f>SUM(I21+N21)</f>
        <v>929299</v>
      </c>
      <c r="E21" s="146">
        <f>SUM(J21+O21)</f>
        <v>253800</v>
      </c>
      <c r="F21" s="146">
        <f>SUM(K21+P21)</f>
        <v>315707</v>
      </c>
      <c r="G21" s="146">
        <f>SUM(L21+Q21)</f>
        <v>0</v>
      </c>
      <c r="H21" s="146">
        <f>SUM(M21+R21)</f>
        <v>359792</v>
      </c>
      <c r="I21" s="146">
        <f aca="true" t="shared" si="7" ref="I21:R21">SUM(I22:I27)</f>
        <v>7204</v>
      </c>
      <c r="J21" s="146">
        <f t="shared" si="7"/>
        <v>0</v>
      </c>
      <c r="K21" s="146">
        <f t="shared" si="7"/>
        <v>7204</v>
      </c>
      <c r="L21" s="146">
        <f t="shared" si="7"/>
        <v>0</v>
      </c>
      <c r="M21" s="146">
        <f t="shared" si="7"/>
        <v>0</v>
      </c>
      <c r="N21" s="146">
        <f t="shared" si="7"/>
        <v>922095</v>
      </c>
      <c r="O21" s="146">
        <f t="shared" si="7"/>
        <v>253800</v>
      </c>
      <c r="P21" s="146">
        <f>SUM(P22:P27)</f>
        <v>308503</v>
      </c>
      <c r="Q21" s="146">
        <f t="shared" si="7"/>
        <v>0</v>
      </c>
      <c r="R21" s="146">
        <f t="shared" si="7"/>
        <v>359792</v>
      </c>
    </row>
    <row r="22" spans="1:18" ht="12.75">
      <c r="A22" s="154" t="s">
        <v>367</v>
      </c>
      <c r="B22" s="155">
        <v>336</v>
      </c>
      <c r="C22" s="156">
        <v>78500</v>
      </c>
      <c r="D22" s="146">
        <f aca="true" t="shared" si="8" ref="D22:H35">SUM(I22+N22)</f>
        <v>78458</v>
      </c>
      <c r="E22" s="146">
        <f t="shared" si="8"/>
        <v>0</v>
      </c>
      <c r="F22" s="146">
        <f t="shared" si="8"/>
        <v>78458</v>
      </c>
      <c r="G22" s="146">
        <f t="shared" si="8"/>
        <v>0</v>
      </c>
      <c r="H22" s="146">
        <f t="shared" si="8"/>
        <v>0</v>
      </c>
      <c r="I22" s="146">
        <f aca="true" t="shared" si="9" ref="I22:I27">SUM(J22:M22)</f>
        <v>0</v>
      </c>
      <c r="J22" s="153"/>
      <c r="K22" s="153"/>
      <c r="L22" s="153"/>
      <c r="M22" s="153"/>
      <c r="N22" s="146">
        <f aca="true" t="shared" si="10" ref="N22:N35">SUM(O22:R22)</f>
        <v>78458</v>
      </c>
      <c r="O22" s="153"/>
      <c r="P22" s="157">
        <v>78458</v>
      </c>
      <c r="Q22" s="153"/>
      <c r="R22" s="153"/>
    </row>
    <row r="23" spans="1:19" ht="25.5">
      <c r="A23" s="154" t="s">
        <v>368</v>
      </c>
      <c r="B23" s="158">
        <v>322</v>
      </c>
      <c r="C23" s="156">
        <v>479722</v>
      </c>
      <c r="D23" s="146">
        <f t="shared" si="8"/>
        <v>479717</v>
      </c>
      <c r="E23" s="146">
        <f t="shared" si="8"/>
        <v>0</v>
      </c>
      <c r="F23" s="146">
        <f>SUM(K23+P23)</f>
        <v>119925</v>
      </c>
      <c r="G23" s="146">
        <f>SUM(L23+Q23)</f>
        <v>0</v>
      </c>
      <c r="H23" s="146">
        <f>SUM(M23+R23)</f>
        <v>359792</v>
      </c>
      <c r="I23" s="146">
        <f t="shared" si="9"/>
        <v>0</v>
      </c>
      <c r="J23" s="153"/>
      <c r="K23" s="153"/>
      <c r="L23" s="153"/>
      <c r="M23" s="153"/>
      <c r="N23" s="146">
        <f t="shared" si="10"/>
        <v>479717</v>
      </c>
      <c r="O23" s="153"/>
      <c r="P23" s="159">
        <v>119925</v>
      </c>
      <c r="Q23" s="153"/>
      <c r="R23" s="160">
        <v>359792</v>
      </c>
      <c r="S23" s="161"/>
    </row>
    <row r="24" spans="1:19" ht="12.75">
      <c r="A24" s="154" t="s">
        <v>369</v>
      </c>
      <c r="B24" s="155">
        <v>311</v>
      </c>
      <c r="C24" s="156">
        <v>82000</v>
      </c>
      <c r="D24" s="146">
        <f t="shared" si="8"/>
        <v>81920</v>
      </c>
      <c r="E24" s="146">
        <f t="shared" si="8"/>
        <v>0</v>
      </c>
      <c r="F24" s="146">
        <f t="shared" si="8"/>
        <v>81920</v>
      </c>
      <c r="G24" s="146">
        <f t="shared" si="8"/>
        <v>0</v>
      </c>
      <c r="H24" s="146">
        <f>SUM(M24+R24)</f>
        <v>0</v>
      </c>
      <c r="I24" s="146">
        <f t="shared" si="9"/>
        <v>0</v>
      </c>
      <c r="J24" s="153"/>
      <c r="K24" s="153"/>
      <c r="L24" s="153"/>
      <c r="M24" s="153"/>
      <c r="N24" s="146">
        <f>SUM(O24:R24)</f>
        <v>81920</v>
      </c>
      <c r="O24" s="153"/>
      <c r="P24" s="157">
        <v>81920</v>
      </c>
      <c r="Q24" s="153"/>
      <c r="R24" s="153"/>
      <c r="S24" s="161"/>
    </row>
    <row r="25" spans="1:18" ht="12.75">
      <c r="A25" s="154" t="s">
        <v>370</v>
      </c>
      <c r="B25" s="155">
        <v>311</v>
      </c>
      <c r="C25" s="156">
        <v>253800</v>
      </c>
      <c r="D25" s="146">
        <f t="shared" si="8"/>
        <v>253800</v>
      </c>
      <c r="E25" s="146">
        <f t="shared" si="8"/>
        <v>253800</v>
      </c>
      <c r="F25" s="146">
        <f t="shared" si="8"/>
        <v>0</v>
      </c>
      <c r="G25" s="146">
        <f t="shared" si="8"/>
        <v>0</v>
      </c>
      <c r="H25" s="146">
        <f t="shared" si="8"/>
        <v>0</v>
      </c>
      <c r="I25" s="146">
        <f t="shared" si="9"/>
        <v>0</v>
      </c>
      <c r="J25" s="153"/>
      <c r="K25" s="153"/>
      <c r="L25" s="153"/>
      <c r="M25" s="153"/>
      <c r="N25" s="146">
        <f t="shared" si="10"/>
        <v>253800</v>
      </c>
      <c r="O25" s="160">
        <v>253800</v>
      </c>
      <c r="P25" s="157"/>
      <c r="Q25" s="153"/>
      <c r="R25" s="160"/>
    </row>
    <row r="26" spans="1:18" ht="25.5">
      <c r="A26" s="154" t="s">
        <v>371</v>
      </c>
      <c r="B26" s="155">
        <v>311</v>
      </c>
      <c r="C26" s="156">
        <v>28200</v>
      </c>
      <c r="D26" s="146">
        <f t="shared" si="8"/>
        <v>28200</v>
      </c>
      <c r="E26" s="146">
        <f t="shared" si="8"/>
        <v>0</v>
      </c>
      <c r="F26" s="146">
        <f t="shared" si="8"/>
        <v>28200</v>
      </c>
      <c r="G26" s="146">
        <f t="shared" si="8"/>
        <v>0</v>
      </c>
      <c r="H26" s="146">
        <f t="shared" si="8"/>
        <v>0</v>
      </c>
      <c r="I26" s="146">
        <f t="shared" si="9"/>
        <v>0</v>
      </c>
      <c r="J26" s="153"/>
      <c r="K26" s="153"/>
      <c r="L26" s="153"/>
      <c r="M26" s="153"/>
      <c r="N26" s="146">
        <f t="shared" si="10"/>
        <v>28200</v>
      </c>
      <c r="O26" s="160">
        <v>0</v>
      </c>
      <c r="P26" s="157">
        <v>28200</v>
      </c>
      <c r="Q26" s="153"/>
      <c r="R26" s="160"/>
    </row>
    <row r="27" spans="1:18" ht="12.75">
      <c r="A27" s="154" t="s">
        <v>372</v>
      </c>
      <c r="B27" s="155">
        <v>322</v>
      </c>
      <c r="C27" s="156">
        <v>7204</v>
      </c>
      <c r="D27" s="146">
        <f t="shared" si="8"/>
        <v>7204</v>
      </c>
      <c r="E27" s="146">
        <f t="shared" si="8"/>
        <v>0</v>
      </c>
      <c r="F27" s="146">
        <f t="shared" si="8"/>
        <v>7204</v>
      </c>
      <c r="G27" s="146">
        <f t="shared" si="8"/>
        <v>0</v>
      </c>
      <c r="H27" s="146">
        <f t="shared" si="8"/>
        <v>0</v>
      </c>
      <c r="I27" s="146">
        <f t="shared" si="9"/>
        <v>7204</v>
      </c>
      <c r="J27" s="153"/>
      <c r="K27" s="153">
        <v>7204</v>
      </c>
      <c r="L27" s="153"/>
      <c r="M27" s="153"/>
      <c r="N27" s="146">
        <f t="shared" si="10"/>
        <v>0</v>
      </c>
      <c r="O27" s="153"/>
      <c r="P27" s="157"/>
      <c r="Q27" s="153"/>
      <c r="R27" s="153"/>
    </row>
    <row r="28" spans="1:18" ht="25.5">
      <c r="A28" s="143" t="s">
        <v>373</v>
      </c>
      <c r="B28" s="148"/>
      <c r="C28" s="145">
        <f>C29</f>
        <v>48500</v>
      </c>
      <c r="D28" s="146">
        <f t="shared" si="8"/>
        <v>0</v>
      </c>
      <c r="E28" s="146">
        <f t="shared" si="8"/>
        <v>0</v>
      </c>
      <c r="F28" s="146">
        <f t="shared" si="8"/>
        <v>0</v>
      </c>
      <c r="G28" s="146">
        <f t="shared" si="8"/>
        <v>0</v>
      </c>
      <c r="H28" s="146">
        <f t="shared" si="8"/>
        <v>0</v>
      </c>
      <c r="I28" s="146">
        <f aca="true" t="shared" si="11" ref="I28:R28">SUM(I29:I29)</f>
        <v>0</v>
      </c>
      <c r="J28" s="146">
        <f t="shared" si="11"/>
        <v>0</v>
      </c>
      <c r="K28" s="146">
        <f t="shared" si="11"/>
        <v>0</v>
      </c>
      <c r="L28" s="146">
        <f t="shared" si="11"/>
        <v>0</v>
      </c>
      <c r="M28" s="146">
        <f t="shared" si="11"/>
        <v>0</v>
      </c>
      <c r="N28" s="146">
        <f t="shared" si="11"/>
        <v>0</v>
      </c>
      <c r="O28" s="146">
        <f t="shared" si="11"/>
        <v>0</v>
      </c>
      <c r="P28" s="146">
        <f t="shared" si="11"/>
        <v>0</v>
      </c>
      <c r="Q28" s="146">
        <f t="shared" si="11"/>
        <v>0</v>
      </c>
      <c r="R28" s="146">
        <f t="shared" si="11"/>
        <v>0</v>
      </c>
    </row>
    <row r="29" spans="1:18" ht="12.75">
      <c r="A29" s="154" t="s">
        <v>374</v>
      </c>
      <c r="B29" s="155">
        <v>525</v>
      </c>
      <c r="C29" s="160">
        <v>48500</v>
      </c>
      <c r="D29" s="146">
        <f t="shared" si="8"/>
        <v>0</v>
      </c>
      <c r="E29" s="146">
        <f t="shared" si="8"/>
        <v>0</v>
      </c>
      <c r="F29" s="146">
        <f t="shared" si="8"/>
        <v>0</v>
      </c>
      <c r="G29" s="146">
        <f t="shared" si="8"/>
        <v>0</v>
      </c>
      <c r="H29" s="146">
        <f t="shared" si="8"/>
        <v>0</v>
      </c>
      <c r="I29" s="146">
        <f>SUM(J29:M29)</f>
        <v>0</v>
      </c>
      <c r="J29" s="153"/>
      <c r="K29" s="153"/>
      <c r="L29" s="153"/>
      <c r="M29" s="153"/>
      <c r="N29" s="146">
        <f t="shared" si="10"/>
        <v>0</v>
      </c>
      <c r="O29" s="153"/>
      <c r="P29" s="157">
        <v>0</v>
      </c>
      <c r="Q29" s="153"/>
      <c r="R29" s="153"/>
    </row>
    <row r="30" spans="1:18" ht="25.5">
      <c r="A30" s="143" t="s">
        <v>375</v>
      </c>
      <c r="B30" s="148"/>
      <c r="C30" s="145">
        <f>C33+C31+C32</f>
        <v>48000</v>
      </c>
      <c r="D30" s="146">
        <f>SUM(I30+N30)</f>
        <v>47347</v>
      </c>
      <c r="E30" s="146">
        <f t="shared" si="8"/>
        <v>0</v>
      </c>
      <c r="F30" s="146">
        <f t="shared" si="8"/>
        <v>47347</v>
      </c>
      <c r="G30" s="146">
        <f t="shared" si="8"/>
        <v>0</v>
      </c>
      <c r="H30" s="146">
        <f t="shared" si="8"/>
        <v>0</v>
      </c>
      <c r="I30" s="146">
        <f>SUM(I31:I33)</f>
        <v>0</v>
      </c>
      <c r="J30" s="146">
        <f aca="true" t="shared" si="12" ref="J30:R30">SUM(J31:J33)</f>
        <v>0</v>
      </c>
      <c r="K30" s="146">
        <f t="shared" si="12"/>
        <v>0</v>
      </c>
      <c r="L30" s="146">
        <f t="shared" si="12"/>
        <v>0</v>
      </c>
      <c r="M30" s="146">
        <f t="shared" si="12"/>
        <v>0</v>
      </c>
      <c r="N30" s="146">
        <f t="shared" si="12"/>
        <v>47347</v>
      </c>
      <c r="O30" s="146">
        <f t="shared" si="12"/>
        <v>0</v>
      </c>
      <c r="P30" s="146">
        <f t="shared" si="12"/>
        <v>47347</v>
      </c>
      <c r="Q30" s="146">
        <f t="shared" si="12"/>
        <v>0</v>
      </c>
      <c r="R30" s="146">
        <f t="shared" si="12"/>
        <v>0</v>
      </c>
    </row>
    <row r="31" spans="1:18" ht="25.5">
      <c r="A31" s="154" t="s">
        <v>376</v>
      </c>
      <c r="B31" s="155">
        <v>606</v>
      </c>
      <c r="C31" s="156">
        <v>15000</v>
      </c>
      <c r="D31" s="146">
        <f>SUM(I31+N31)</f>
        <v>15000</v>
      </c>
      <c r="E31" s="146">
        <f t="shared" si="8"/>
        <v>0</v>
      </c>
      <c r="F31" s="146">
        <f t="shared" si="8"/>
        <v>15000</v>
      </c>
      <c r="G31" s="146">
        <f t="shared" si="8"/>
        <v>0</v>
      </c>
      <c r="H31" s="146">
        <f t="shared" si="8"/>
        <v>0</v>
      </c>
      <c r="I31" s="146">
        <f>SUM(J31:M31)</f>
        <v>0</v>
      </c>
      <c r="J31" s="157"/>
      <c r="K31" s="157"/>
      <c r="L31" s="157"/>
      <c r="M31" s="157"/>
      <c r="N31" s="146">
        <f t="shared" si="10"/>
        <v>15000</v>
      </c>
      <c r="O31" s="157"/>
      <c r="P31" s="157">
        <v>15000</v>
      </c>
      <c r="Q31" s="157"/>
      <c r="R31" s="157"/>
    </row>
    <row r="32" spans="1:18" ht="25.5">
      <c r="A32" s="154" t="s">
        <v>377</v>
      </c>
      <c r="B32" s="155">
        <v>606</v>
      </c>
      <c r="C32" s="156">
        <v>16000</v>
      </c>
      <c r="D32" s="146">
        <f>SUM(I32+N32)</f>
        <v>15600</v>
      </c>
      <c r="E32" s="146">
        <f t="shared" si="8"/>
        <v>0</v>
      </c>
      <c r="F32" s="146">
        <f t="shared" si="8"/>
        <v>15600</v>
      </c>
      <c r="G32" s="146">
        <f t="shared" si="8"/>
        <v>0</v>
      </c>
      <c r="H32" s="146">
        <f t="shared" si="8"/>
        <v>0</v>
      </c>
      <c r="I32" s="146">
        <f>SUM(J32:M32)</f>
        <v>0</v>
      </c>
      <c r="J32" s="157"/>
      <c r="K32" s="157"/>
      <c r="L32" s="157"/>
      <c r="M32" s="157"/>
      <c r="N32" s="146">
        <f t="shared" si="10"/>
        <v>15600</v>
      </c>
      <c r="O32" s="157"/>
      <c r="P32" s="157">
        <v>15600</v>
      </c>
      <c r="Q32" s="157"/>
      <c r="R32" s="157"/>
    </row>
    <row r="33" spans="1:18" ht="25.5">
      <c r="A33" s="154" t="s">
        <v>378</v>
      </c>
      <c r="B33" s="155">
        <v>606</v>
      </c>
      <c r="C33" s="156">
        <v>17000</v>
      </c>
      <c r="D33" s="146">
        <f t="shared" si="8"/>
        <v>16747</v>
      </c>
      <c r="E33" s="146">
        <f t="shared" si="8"/>
        <v>0</v>
      </c>
      <c r="F33" s="146">
        <f t="shared" si="8"/>
        <v>16747</v>
      </c>
      <c r="G33" s="146">
        <f t="shared" si="8"/>
        <v>0</v>
      </c>
      <c r="H33" s="146">
        <f t="shared" si="8"/>
        <v>0</v>
      </c>
      <c r="I33" s="146">
        <f>SUM(J33:M33)</f>
        <v>0</v>
      </c>
      <c r="J33" s="153"/>
      <c r="K33" s="153"/>
      <c r="L33" s="153"/>
      <c r="M33" s="153"/>
      <c r="N33" s="146">
        <f t="shared" si="10"/>
        <v>16747</v>
      </c>
      <c r="O33" s="153"/>
      <c r="P33" s="157">
        <v>16747</v>
      </c>
      <c r="Q33" s="153"/>
      <c r="R33" s="153"/>
    </row>
    <row r="34" spans="1:49" s="163" customFormat="1" ht="25.5">
      <c r="A34" s="143" t="s">
        <v>379</v>
      </c>
      <c r="B34" s="148"/>
      <c r="C34" s="145">
        <f>C35</f>
        <v>500000</v>
      </c>
      <c r="D34" s="146">
        <f t="shared" si="8"/>
        <v>0</v>
      </c>
      <c r="E34" s="146">
        <f t="shared" si="8"/>
        <v>0</v>
      </c>
      <c r="F34" s="146">
        <f t="shared" si="8"/>
        <v>0</v>
      </c>
      <c r="G34" s="146">
        <f t="shared" si="8"/>
        <v>0</v>
      </c>
      <c r="H34" s="146">
        <f t="shared" si="8"/>
        <v>0</v>
      </c>
      <c r="I34" s="146">
        <f>SUM(I35:I35)</f>
        <v>0</v>
      </c>
      <c r="J34" s="146">
        <f aca="true" t="shared" si="13" ref="J34:R34">SUM(J35:J35)</f>
        <v>0</v>
      </c>
      <c r="K34" s="146">
        <f t="shared" si="13"/>
        <v>0</v>
      </c>
      <c r="L34" s="146">
        <f t="shared" si="13"/>
        <v>0</v>
      </c>
      <c r="M34" s="146">
        <f t="shared" si="13"/>
        <v>0</v>
      </c>
      <c r="N34" s="146">
        <f t="shared" si="13"/>
        <v>0</v>
      </c>
      <c r="O34" s="146">
        <f t="shared" si="13"/>
        <v>0</v>
      </c>
      <c r="P34" s="146">
        <f t="shared" si="13"/>
        <v>0</v>
      </c>
      <c r="Q34" s="146">
        <f t="shared" si="13"/>
        <v>0</v>
      </c>
      <c r="R34" s="146">
        <f t="shared" si="13"/>
        <v>0</v>
      </c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</row>
    <row r="35" spans="1:18" ht="12.75">
      <c r="A35" s="154" t="s">
        <v>380</v>
      </c>
      <c r="B35" s="155">
        <v>714</v>
      </c>
      <c r="C35" s="160">
        <v>500000</v>
      </c>
      <c r="D35" s="146">
        <f t="shared" si="8"/>
        <v>0</v>
      </c>
      <c r="E35" s="146">
        <f t="shared" si="8"/>
        <v>0</v>
      </c>
      <c r="F35" s="146">
        <f t="shared" si="8"/>
        <v>0</v>
      </c>
      <c r="G35" s="146">
        <f t="shared" si="8"/>
        <v>0</v>
      </c>
      <c r="H35" s="146">
        <f t="shared" si="8"/>
        <v>0</v>
      </c>
      <c r="I35" s="146">
        <f>SUM(J35:M35)</f>
        <v>0</v>
      </c>
      <c r="J35" s="153"/>
      <c r="K35" s="153"/>
      <c r="L35" s="153"/>
      <c r="M35" s="153"/>
      <c r="N35" s="146">
        <f t="shared" si="10"/>
        <v>0</v>
      </c>
      <c r="O35" s="153"/>
      <c r="P35" s="157">
        <v>0</v>
      </c>
      <c r="Q35" s="153"/>
      <c r="R35" s="153"/>
    </row>
    <row r="36" spans="1:18" ht="25.5">
      <c r="A36" s="143" t="s">
        <v>381</v>
      </c>
      <c r="B36" s="144"/>
      <c r="C36" s="145">
        <f>C37+C38</f>
        <v>249400</v>
      </c>
      <c r="D36" s="149">
        <f aca="true" t="shared" si="14" ref="D36:R36">D37+D38</f>
        <v>224460</v>
      </c>
      <c r="E36" s="149">
        <f t="shared" si="14"/>
        <v>224460</v>
      </c>
      <c r="F36" s="149">
        <f t="shared" si="14"/>
        <v>0</v>
      </c>
      <c r="G36" s="149">
        <f t="shared" si="14"/>
        <v>0</v>
      </c>
      <c r="H36" s="149">
        <f t="shared" si="14"/>
        <v>0</v>
      </c>
      <c r="I36" s="149">
        <f t="shared" si="14"/>
        <v>0</v>
      </c>
      <c r="J36" s="149">
        <f t="shared" si="14"/>
        <v>0</v>
      </c>
      <c r="K36" s="149">
        <f t="shared" si="14"/>
        <v>0</v>
      </c>
      <c r="L36" s="149">
        <f t="shared" si="14"/>
        <v>0</v>
      </c>
      <c r="M36" s="149">
        <f t="shared" si="14"/>
        <v>0</v>
      </c>
      <c r="N36" s="149">
        <f t="shared" si="14"/>
        <v>224460</v>
      </c>
      <c r="O36" s="149">
        <f t="shared" si="14"/>
        <v>224460</v>
      </c>
      <c r="P36" s="149">
        <f t="shared" si="14"/>
        <v>0</v>
      </c>
      <c r="Q36" s="149">
        <f t="shared" si="14"/>
        <v>0</v>
      </c>
      <c r="R36" s="149">
        <f t="shared" si="14"/>
        <v>0</v>
      </c>
    </row>
    <row r="37" spans="1:18" ht="12.75">
      <c r="A37" s="154" t="s">
        <v>382</v>
      </c>
      <c r="B37" s="155">
        <v>832</v>
      </c>
      <c r="C37" s="164">
        <v>224460</v>
      </c>
      <c r="D37" s="146">
        <f aca="true" t="shared" si="15" ref="D37:H38">SUM(I37+N37)</f>
        <v>224460</v>
      </c>
      <c r="E37" s="146">
        <f t="shared" si="15"/>
        <v>224460</v>
      </c>
      <c r="F37" s="146">
        <f t="shared" si="15"/>
        <v>0</v>
      </c>
      <c r="G37" s="146">
        <f t="shared" si="15"/>
        <v>0</v>
      </c>
      <c r="H37" s="146">
        <f t="shared" si="15"/>
        <v>0</v>
      </c>
      <c r="I37" s="146">
        <f>SUM(J37:M37)</f>
        <v>0</v>
      </c>
      <c r="J37" s="153"/>
      <c r="K37" s="153"/>
      <c r="L37" s="165"/>
      <c r="M37" s="165"/>
      <c r="N37" s="146">
        <f>SUM(O37:R37)</f>
        <v>224460</v>
      </c>
      <c r="O37" s="160">
        <v>224460</v>
      </c>
      <c r="P37" s="153"/>
      <c r="Q37" s="165"/>
      <c r="R37" s="165"/>
    </row>
    <row r="38" spans="1:18" ht="25.5">
      <c r="A38" s="154" t="s">
        <v>383</v>
      </c>
      <c r="B38" s="155">
        <v>832</v>
      </c>
      <c r="C38" s="164">
        <v>24940</v>
      </c>
      <c r="D38" s="146">
        <f t="shared" si="15"/>
        <v>0</v>
      </c>
      <c r="E38" s="146">
        <f t="shared" si="15"/>
        <v>0</v>
      </c>
      <c r="F38" s="146">
        <f t="shared" si="15"/>
        <v>0</v>
      </c>
      <c r="G38" s="146">
        <f t="shared" si="15"/>
        <v>0</v>
      </c>
      <c r="H38" s="146">
        <f t="shared" si="15"/>
        <v>0</v>
      </c>
      <c r="I38" s="146">
        <f>SUM(J38:M38)</f>
        <v>0</v>
      </c>
      <c r="J38" s="153"/>
      <c r="K38" s="153"/>
      <c r="L38" s="165"/>
      <c r="M38" s="165"/>
      <c r="N38" s="146">
        <f>SUM(O38:R38)</f>
        <v>0</v>
      </c>
      <c r="O38" s="160">
        <v>0</v>
      </c>
      <c r="P38" s="153"/>
      <c r="Q38" s="165"/>
      <c r="R38" s="165"/>
    </row>
    <row r="39" spans="1:18" ht="12.75">
      <c r="A39" s="134" t="s">
        <v>384</v>
      </c>
      <c r="B39" s="135"/>
      <c r="C39" s="136">
        <f aca="true" t="shared" si="16" ref="C39:R39">C40+C62+C79+C84+C110+C115+C59</f>
        <v>1914975</v>
      </c>
      <c r="D39" s="136">
        <f t="shared" si="16"/>
        <v>1602612</v>
      </c>
      <c r="E39" s="136">
        <f t="shared" si="16"/>
        <v>180000</v>
      </c>
      <c r="F39" s="136">
        <f t="shared" si="16"/>
        <v>1180539</v>
      </c>
      <c r="G39" s="136">
        <f t="shared" si="16"/>
        <v>0</v>
      </c>
      <c r="H39" s="136">
        <f t="shared" si="16"/>
        <v>242073</v>
      </c>
      <c r="I39" s="136">
        <f t="shared" si="16"/>
        <v>43785</v>
      </c>
      <c r="J39" s="136">
        <f t="shared" si="16"/>
        <v>0</v>
      </c>
      <c r="K39" s="136">
        <f t="shared" si="16"/>
        <v>43785</v>
      </c>
      <c r="L39" s="136">
        <f t="shared" si="16"/>
        <v>0</v>
      </c>
      <c r="M39" s="136">
        <f t="shared" si="16"/>
        <v>0</v>
      </c>
      <c r="N39" s="136">
        <f t="shared" si="16"/>
        <v>1558827</v>
      </c>
      <c r="O39" s="136">
        <f t="shared" si="16"/>
        <v>180000</v>
      </c>
      <c r="P39" s="136">
        <f t="shared" si="16"/>
        <v>1136754</v>
      </c>
      <c r="Q39" s="136">
        <f t="shared" si="16"/>
        <v>0</v>
      </c>
      <c r="R39" s="136">
        <f t="shared" si="16"/>
        <v>242073</v>
      </c>
    </row>
    <row r="40" spans="1:18" ht="12.75">
      <c r="A40" s="143" t="s">
        <v>385</v>
      </c>
      <c r="B40" s="144"/>
      <c r="C40" s="145">
        <f aca="true" t="shared" si="17" ref="C40:R40">C41+C43+C49+C53+C57+C46+C55</f>
        <v>240040</v>
      </c>
      <c r="D40" s="149">
        <f t="shared" si="17"/>
        <v>232787</v>
      </c>
      <c r="E40" s="149">
        <f t="shared" si="17"/>
        <v>0</v>
      </c>
      <c r="F40" s="149">
        <f t="shared" si="17"/>
        <v>232787</v>
      </c>
      <c r="G40" s="149">
        <f t="shared" si="17"/>
        <v>0</v>
      </c>
      <c r="H40" s="149">
        <f t="shared" si="17"/>
        <v>0</v>
      </c>
      <c r="I40" s="149">
        <f t="shared" si="17"/>
        <v>0</v>
      </c>
      <c r="J40" s="149">
        <f t="shared" si="17"/>
        <v>0</v>
      </c>
      <c r="K40" s="149">
        <f t="shared" si="17"/>
        <v>0</v>
      </c>
      <c r="L40" s="149">
        <f t="shared" si="17"/>
        <v>0</v>
      </c>
      <c r="M40" s="149">
        <f t="shared" si="17"/>
        <v>0</v>
      </c>
      <c r="N40" s="149">
        <f t="shared" si="17"/>
        <v>232787</v>
      </c>
      <c r="O40" s="149">
        <f t="shared" si="17"/>
        <v>0</v>
      </c>
      <c r="P40" s="149">
        <f t="shared" si="17"/>
        <v>232787</v>
      </c>
      <c r="Q40" s="149">
        <f t="shared" si="17"/>
        <v>0</v>
      </c>
      <c r="R40" s="149">
        <f t="shared" si="17"/>
        <v>0</v>
      </c>
    </row>
    <row r="41" spans="1:18" ht="12.75">
      <c r="A41" s="147">
        <v>5201</v>
      </c>
      <c r="B41" s="148"/>
      <c r="C41" s="145">
        <f>C42</f>
        <v>4000</v>
      </c>
      <c r="D41" s="149">
        <f aca="true" t="shared" si="18" ref="D41:R41">D42</f>
        <v>3450</v>
      </c>
      <c r="E41" s="149">
        <f t="shared" si="18"/>
        <v>0</v>
      </c>
      <c r="F41" s="149">
        <f t="shared" si="18"/>
        <v>3450</v>
      </c>
      <c r="G41" s="149">
        <f t="shared" si="18"/>
        <v>0</v>
      </c>
      <c r="H41" s="149">
        <f t="shared" si="18"/>
        <v>0</v>
      </c>
      <c r="I41" s="149">
        <f t="shared" si="18"/>
        <v>0</v>
      </c>
      <c r="J41" s="149">
        <f t="shared" si="18"/>
        <v>0</v>
      </c>
      <c r="K41" s="149">
        <f t="shared" si="18"/>
        <v>0</v>
      </c>
      <c r="L41" s="149">
        <f t="shared" si="18"/>
        <v>0</v>
      </c>
      <c r="M41" s="149">
        <f t="shared" si="18"/>
        <v>0</v>
      </c>
      <c r="N41" s="149">
        <f t="shared" si="18"/>
        <v>3450</v>
      </c>
      <c r="O41" s="149">
        <f t="shared" si="18"/>
        <v>0</v>
      </c>
      <c r="P41" s="149">
        <f t="shared" si="18"/>
        <v>3450</v>
      </c>
      <c r="Q41" s="149">
        <f t="shared" si="18"/>
        <v>0</v>
      </c>
      <c r="R41" s="149">
        <f t="shared" si="18"/>
        <v>0</v>
      </c>
    </row>
    <row r="42" spans="1:18" ht="12.75">
      <c r="A42" s="154" t="s">
        <v>386</v>
      </c>
      <c r="B42" s="155">
        <v>122</v>
      </c>
      <c r="C42" s="156">
        <v>4000</v>
      </c>
      <c r="D42" s="146">
        <f>SUM(I42+N42)</f>
        <v>3450</v>
      </c>
      <c r="E42" s="146">
        <f>SUM(J42+O42)</f>
        <v>0</v>
      </c>
      <c r="F42" s="146">
        <f>SUM(K42+P42)</f>
        <v>3450</v>
      </c>
      <c r="G42" s="146">
        <f>SUM(L42+Q42)</f>
        <v>0</v>
      </c>
      <c r="H42" s="146">
        <f>SUM(M42+R42)</f>
        <v>0</v>
      </c>
      <c r="I42" s="146">
        <f>SUM(J42:M42)</f>
        <v>0</v>
      </c>
      <c r="J42" s="153"/>
      <c r="K42" s="165"/>
      <c r="L42" s="153"/>
      <c r="M42" s="153"/>
      <c r="N42" s="146">
        <f>SUM(O42:R42)</f>
        <v>3450</v>
      </c>
      <c r="O42" s="153"/>
      <c r="P42" s="165">
        <v>3450</v>
      </c>
      <c r="Q42" s="153"/>
      <c r="R42" s="153"/>
    </row>
    <row r="43" spans="1:18" ht="12.75">
      <c r="A43" s="147">
        <v>5202</v>
      </c>
      <c r="B43" s="148"/>
      <c r="C43" s="145">
        <f>C44+C45</f>
        <v>186000</v>
      </c>
      <c r="D43" s="149">
        <f aca="true" t="shared" si="19" ref="D43:R43">D44+D45</f>
        <v>179693</v>
      </c>
      <c r="E43" s="149">
        <f t="shared" si="19"/>
        <v>0</v>
      </c>
      <c r="F43" s="149">
        <f t="shared" si="19"/>
        <v>179693</v>
      </c>
      <c r="G43" s="149">
        <f t="shared" si="19"/>
        <v>0</v>
      </c>
      <c r="H43" s="149">
        <f t="shared" si="19"/>
        <v>0</v>
      </c>
      <c r="I43" s="149">
        <f t="shared" si="19"/>
        <v>0</v>
      </c>
      <c r="J43" s="149">
        <f t="shared" si="19"/>
        <v>0</v>
      </c>
      <c r="K43" s="149">
        <f t="shared" si="19"/>
        <v>0</v>
      </c>
      <c r="L43" s="149">
        <f t="shared" si="19"/>
        <v>0</v>
      </c>
      <c r="M43" s="149">
        <f t="shared" si="19"/>
        <v>0</v>
      </c>
      <c r="N43" s="149">
        <f t="shared" si="19"/>
        <v>179693</v>
      </c>
      <c r="O43" s="149">
        <f t="shared" si="19"/>
        <v>0</v>
      </c>
      <c r="P43" s="149">
        <f t="shared" si="19"/>
        <v>179693</v>
      </c>
      <c r="Q43" s="149">
        <f t="shared" si="19"/>
        <v>0</v>
      </c>
      <c r="R43" s="149">
        <f t="shared" si="19"/>
        <v>0</v>
      </c>
    </row>
    <row r="44" spans="1:18" ht="25.5">
      <c r="A44" s="154" t="s">
        <v>387</v>
      </c>
      <c r="B44" s="155">
        <v>122</v>
      </c>
      <c r="C44" s="156">
        <v>6000</v>
      </c>
      <c r="D44" s="146">
        <f aca="true" t="shared" si="20" ref="D44:H45">SUM(I44+N44)</f>
        <v>6000</v>
      </c>
      <c r="E44" s="146">
        <f t="shared" si="20"/>
        <v>0</v>
      </c>
      <c r="F44" s="146">
        <f t="shared" si="20"/>
        <v>6000</v>
      </c>
      <c r="G44" s="146">
        <f t="shared" si="20"/>
        <v>0</v>
      </c>
      <c r="H44" s="146">
        <f t="shared" si="20"/>
        <v>0</v>
      </c>
      <c r="I44" s="146">
        <f>SUM(J44:M44)</f>
        <v>0</v>
      </c>
      <c r="J44" s="157"/>
      <c r="K44" s="166"/>
      <c r="L44" s="157"/>
      <c r="M44" s="157"/>
      <c r="N44" s="146">
        <f>SUM(O44:R44)</f>
        <v>6000</v>
      </c>
      <c r="O44" s="157"/>
      <c r="P44" s="166">
        <v>6000</v>
      </c>
      <c r="Q44" s="157"/>
      <c r="R44" s="157"/>
    </row>
    <row r="45" spans="1:18" ht="12.75">
      <c r="A45" s="154" t="s">
        <v>388</v>
      </c>
      <c r="B45" s="155">
        <v>122</v>
      </c>
      <c r="C45" s="156">
        <v>180000</v>
      </c>
      <c r="D45" s="146">
        <f t="shared" si="20"/>
        <v>173693</v>
      </c>
      <c r="E45" s="146">
        <f t="shared" si="20"/>
        <v>0</v>
      </c>
      <c r="F45" s="146">
        <f t="shared" si="20"/>
        <v>173693</v>
      </c>
      <c r="G45" s="146">
        <f t="shared" si="20"/>
        <v>0</v>
      </c>
      <c r="H45" s="146">
        <f t="shared" si="20"/>
        <v>0</v>
      </c>
      <c r="I45" s="146">
        <f>SUM(J45:M45)</f>
        <v>0</v>
      </c>
      <c r="J45" s="157"/>
      <c r="K45" s="166"/>
      <c r="L45" s="157"/>
      <c r="M45" s="157"/>
      <c r="N45" s="146">
        <f>SUM(O45:R45)</f>
        <v>173693</v>
      </c>
      <c r="O45" s="157"/>
      <c r="P45" s="166">
        <v>173693</v>
      </c>
      <c r="Q45" s="157"/>
      <c r="R45" s="157"/>
    </row>
    <row r="46" spans="1:18" ht="12.75">
      <c r="A46" s="147">
        <v>5203</v>
      </c>
      <c r="B46" s="148"/>
      <c r="C46" s="141">
        <f aca="true" t="shared" si="21" ref="C46:M46">C47+C48</f>
        <v>2400</v>
      </c>
      <c r="D46" s="146">
        <f t="shared" si="21"/>
        <v>2329</v>
      </c>
      <c r="E46" s="146">
        <f t="shared" si="21"/>
        <v>0</v>
      </c>
      <c r="F46" s="146">
        <f t="shared" si="21"/>
        <v>2329</v>
      </c>
      <c r="G46" s="146">
        <f t="shared" si="21"/>
        <v>0</v>
      </c>
      <c r="H46" s="146">
        <f t="shared" si="21"/>
        <v>0</v>
      </c>
      <c r="I46" s="146">
        <f t="shared" si="21"/>
        <v>0</v>
      </c>
      <c r="J46" s="146">
        <f t="shared" si="21"/>
        <v>0</v>
      </c>
      <c r="K46" s="146">
        <f t="shared" si="21"/>
        <v>0</v>
      </c>
      <c r="L46" s="146">
        <f t="shared" si="21"/>
        <v>0</v>
      </c>
      <c r="M46" s="146">
        <f t="shared" si="21"/>
        <v>0</v>
      </c>
      <c r="N46" s="146">
        <f>N47+N48</f>
        <v>2329</v>
      </c>
      <c r="O46" s="146">
        <f>O47+O48</f>
        <v>0</v>
      </c>
      <c r="P46" s="146">
        <f>P47+P48</f>
        <v>2329</v>
      </c>
      <c r="Q46" s="146">
        <f>Q47+Q48</f>
        <v>0</v>
      </c>
      <c r="R46" s="146">
        <f>R47+R48</f>
        <v>0</v>
      </c>
    </row>
    <row r="47" spans="1:18" ht="12.75">
      <c r="A47" s="154" t="s">
        <v>389</v>
      </c>
      <c r="B47" s="155">
        <v>122</v>
      </c>
      <c r="C47" s="156">
        <v>1000</v>
      </c>
      <c r="D47" s="146">
        <f aca="true" t="shared" si="22" ref="D47:H48">SUM(I47+N47)</f>
        <v>990</v>
      </c>
      <c r="E47" s="146">
        <f t="shared" si="22"/>
        <v>0</v>
      </c>
      <c r="F47" s="146">
        <f t="shared" si="22"/>
        <v>990</v>
      </c>
      <c r="G47" s="146">
        <f t="shared" si="22"/>
        <v>0</v>
      </c>
      <c r="H47" s="146">
        <f t="shared" si="22"/>
        <v>0</v>
      </c>
      <c r="I47" s="146">
        <f>SUM(J47:M47)</f>
        <v>0</v>
      </c>
      <c r="J47" s="157"/>
      <c r="K47" s="166"/>
      <c r="L47" s="157"/>
      <c r="M47" s="157"/>
      <c r="N47" s="146">
        <f>SUM(O47:R47)</f>
        <v>990</v>
      </c>
      <c r="O47" s="157"/>
      <c r="P47" s="166">
        <v>990</v>
      </c>
      <c r="Q47" s="157"/>
      <c r="R47" s="157"/>
    </row>
    <row r="48" spans="1:18" ht="12.75">
      <c r="A48" s="154" t="s">
        <v>390</v>
      </c>
      <c r="B48" s="155">
        <v>122</v>
      </c>
      <c r="C48" s="156">
        <v>1400</v>
      </c>
      <c r="D48" s="146">
        <f t="shared" si="22"/>
        <v>1339</v>
      </c>
      <c r="E48" s="146">
        <f t="shared" si="22"/>
        <v>0</v>
      </c>
      <c r="F48" s="146">
        <f t="shared" si="22"/>
        <v>1339</v>
      </c>
      <c r="G48" s="146">
        <f t="shared" si="22"/>
        <v>0</v>
      </c>
      <c r="H48" s="146">
        <f t="shared" si="22"/>
        <v>0</v>
      </c>
      <c r="I48" s="146">
        <f>SUM(J48:M48)</f>
        <v>0</v>
      </c>
      <c r="J48" s="157"/>
      <c r="K48" s="166"/>
      <c r="L48" s="157"/>
      <c r="M48" s="157"/>
      <c r="N48" s="146">
        <f>SUM(O48:R48)</f>
        <v>1339</v>
      </c>
      <c r="O48" s="157"/>
      <c r="P48" s="166">
        <v>1339</v>
      </c>
      <c r="Q48" s="157"/>
      <c r="R48" s="157"/>
    </row>
    <row r="49" spans="1:18" ht="12.75">
      <c r="A49" s="147">
        <v>5204</v>
      </c>
      <c r="B49" s="148"/>
      <c r="C49" s="145">
        <f>C50+C51+C52</f>
        <v>43000</v>
      </c>
      <c r="D49" s="149">
        <f>D50+D51+D52</f>
        <v>43000</v>
      </c>
      <c r="E49" s="149">
        <f aca="true" t="shared" si="23" ref="E49:R49">E50+E51+E52</f>
        <v>0</v>
      </c>
      <c r="F49" s="149">
        <f t="shared" si="23"/>
        <v>43000</v>
      </c>
      <c r="G49" s="149">
        <f t="shared" si="23"/>
        <v>0</v>
      </c>
      <c r="H49" s="149">
        <f t="shared" si="23"/>
        <v>0</v>
      </c>
      <c r="I49" s="149">
        <f t="shared" si="23"/>
        <v>0</v>
      </c>
      <c r="J49" s="149">
        <f t="shared" si="23"/>
        <v>0</v>
      </c>
      <c r="K49" s="149">
        <f t="shared" si="23"/>
        <v>0</v>
      </c>
      <c r="L49" s="149">
        <f t="shared" si="23"/>
        <v>0</v>
      </c>
      <c r="M49" s="149">
        <f t="shared" si="23"/>
        <v>0</v>
      </c>
      <c r="N49" s="149">
        <f t="shared" si="23"/>
        <v>43000</v>
      </c>
      <c r="O49" s="149">
        <f t="shared" si="23"/>
        <v>0</v>
      </c>
      <c r="P49" s="149">
        <f t="shared" si="23"/>
        <v>43000</v>
      </c>
      <c r="Q49" s="149">
        <f t="shared" si="23"/>
        <v>0</v>
      </c>
      <c r="R49" s="149">
        <f t="shared" si="23"/>
        <v>0</v>
      </c>
    </row>
    <row r="50" spans="1:18" ht="12.75">
      <c r="A50" s="154" t="s">
        <v>391</v>
      </c>
      <c r="B50" s="155">
        <v>122</v>
      </c>
      <c r="C50" s="164">
        <v>14000</v>
      </c>
      <c r="D50" s="146">
        <f aca="true" t="shared" si="24" ref="D50:H52">SUM(I50+N50)</f>
        <v>14000</v>
      </c>
      <c r="E50" s="146">
        <f t="shared" si="24"/>
        <v>0</v>
      </c>
      <c r="F50" s="146">
        <f t="shared" si="24"/>
        <v>14000</v>
      </c>
      <c r="G50" s="146">
        <f t="shared" si="24"/>
        <v>0</v>
      </c>
      <c r="H50" s="146">
        <f t="shared" si="24"/>
        <v>0</v>
      </c>
      <c r="I50" s="146">
        <f>SUM(J50:M50)</f>
        <v>0</v>
      </c>
      <c r="J50" s="153"/>
      <c r="K50" s="153"/>
      <c r="L50" s="153"/>
      <c r="M50" s="153"/>
      <c r="N50" s="146">
        <f>SUM(O50:R50)</f>
        <v>14000</v>
      </c>
      <c r="O50" s="153"/>
      <c r="P50" s="153">
        <v>14000</v>
      </c>
      <c r="Q50" s="153"/>
      <c r="R50" s="153"/>
    </row>
    <row r="51" spans="1:18" ht="12.75">
      <c r="A51" s="154" t="s">
        <v>392</v>
      </c>
      <c r="B51" s="155">
        <v>122</v>
      </c>
      <c r="C51" s="164">
        <v>15000</v>
      </c>
      <c r="D51" s="146">
        <f t="shared" si="24"/>
        <v>15000</v>
      </c>
      <c r="E51" s="146">
        <f t="shared" si="24"/>
        <v>0</v>
      </c>
      <c r="F51" s="146">
        <f t="shared" si="24"/>
        <v>15000</v>
      </c>
      <c r="G51" s="146">
        <f t="shared" si="24"/>
        <v>0</v>
      </c>
      <c r="H51" s="146">
        <f t="shared" si="24"/>
        <v>0</v>
      </c>
      <c r="I51" s="146">
        <f>SUM(J51:M51)</f>
        <v>0</v>
      </c>
      <c r="J51" s="153"/>
      <c r="K51" s="153"/>
      <c r="L51" s="153"/>
      <c r="M51" s="153"/>
      <c r="N51" s="146">
        <f>SUM(O51:R51)</f>
        <v>15000</v>
      </c>
      <c r="O51" s="153"/>
      <c r="P51" s="153">
        <v>15000</v>
      </c>
      <c r="Q51" s="153"/>
      <c r="R51" s="153"/>
    </row>
    <row r="52" spans="1:18" ht="12.75">
      <c r="A52" s="154" t="s">
        <v>393</v>
      </c>
      <c r="B52" s="167">
        <v>122</v>
      </c>
      <c r="C52" s="156">
        <v>14000</v>
      </c>
      <c r="D52" s="146">
        <f t="shared" si="24"/>
        <v>14000</v>
      </c>
      <c r="E52" s="146">
        <f t="shared" si="24"/>
        <v>0</v>
      </c>
      <c r="F52" s="146">
        <f t="shared" si="24"/>
        <v>14000</v>
      </c>
      <c r="G52" s="146">
        <f t="shared" si="24"/>
        <v>0</v>
      </c>
      <c r="H52" s="146">
        <f t="shared" si="24"/>
        <v>0</v>
      </c>
      <c r="I52" s="146">
        <f>SUM(J52:M52)</f>
        <v>0</v>
      </c>
      <c r="J52" s="153"/>
      <c r="K52" s="153"/>
      <c r="L52" s="153"/>
      <c r="M52" s="153"/>
      <c r="N52" s="146">
        <f>SUM(O52:R52)</f>
        <v>14000</v>
      </c>
      <c r="O52" s="153"/>
      <c r="P52" s="153">
        <v>14000</v>
      </c>
      <c r="Q52" s="153"/>
      <c r="R52" s="153"/>
    </row>
    <row r="53" spans="1:18" ht="12.75">
      <c r="A53" s="147">
        <v>5205</v>
      </c>
      <c r="B53" s="148"/>
      <c r="C53" s="145">
        <f aca="true" t="shared" si="25" ref="C53:R53">C54</f>
        <v>1600</v>
      </c>
      <c r="D53" s="149">
        <f t="shared" si="25"/>
        <v>1519</v>
      </c>
      <c r="E53" s="149">
        <f t="shared" si="25"/>
        <v>0</v>
      </c>
      <c r="F53" s="149">
        <f t="shared" si="25"/>
        <v>1519</v>
      </c>
      <c r="G53" s="149">
        <f t="shared" si="25"/>
        <v>0</v>
      </c>
      <c r="H53" s="149">
        <f t="shared" si="25"/>
        <v>0</v>
      </c>
      <c r="I53" s="149">
        <f t="shared" si="25"/>
        <v>0</v>
      </c>
      <c r="J53" s="149">
        <f t="shared" si="25"/>
        <v>0</v>
      </c>
      <c r="K53" s="149">
        <f t="shared" si="25"/>
        <v>0</v>
      </c>
      <c r="L53" s="149">
        <f t="shared" si="25"/>
        <v>0</v>
      </c>
      <c r="M53" s="149">
        <f t="shared" si="25"/>
        <v>0</v>
      </c>
      <c r="N53" s="149">
        <f t="shared" si="25"/>
        <v>1519</v>
      </c>
      <c r="O53" s="149">
        <f t="shared" si="25"/>
        <v>0</v>
      </c>
      <c r="P53" s="149">
        <f t="shared" si="25"/>
        <v>1519</v>
      </c>
      <c r="Q53" s="149">
        <f t="shared" si="25"/>
        <v>0</v>
      </c>
      <c r="R53" s="149">
        <f t="shared" si="25"/>
        <v>0</v>
      </c>
    </row>
    <row r="54" spans="1:18" ht="12.75">
      <c r="A54" s="154" t="s">
        <v>394</v>
      </c>
      <c r="B54" s="155">
        <v>122</v>
      </c>
      <c r="C54" s="156">
        <v>1600</v>
      </c>
      <c r="D54" s="146">
        <f>SUM(I54+N54)</f>
        <v>1519</v>
      </c>
      <c r="E54" s="146">
        <f>SUM(J54+O54)</f>
        <v>0</v>
      </c>
      <c r="F54" s="146">
        <f>SUM(K54+P54)</f>
        <v>1519</v>
      </c>
      <c r="G54" s="146">
        <f>SUM(L54+Q54)</f>
        <v>0</v>
      </c>
      <c r="H54" s="146">
        <f>SUM(M54+R54)</f>
        <v>0</v>
      </c>
      <c r="I54" s="146">
        <f>SUM(J54:M54)</f>
        <v>0</v>
      </c>
      <c r="J54" s="153"/>
      <c r="K54" s="153"/>
      <c r="L54" s="153"/>
      <c r="M54" s="153"/>
      <c r="N54" s="146">
        <f>SUM(O54:R54)</f>
        <v>1519</v>
      </c>
      <c r="O54" s="153"/>
      <c r="P54" s="153">
        <v>1519</v>
      </c>
      <c r="Q54" s="153"/>
      <c r="R54" s="153"/>
    </row>
    <row r="55" spans="1:18" ht="12.75">
      <c r="A55" s="147">
        <v>5206</v>
      </c>
      <c r="B55" s="148"/>
      <c r="C55" s="141">
        <f>C56</f>
        <v>1600</v>
      </c>
      <c r="D55" s="146">
        <f aca="true" t="shared" si="26" ref="D55:R55">D56</f>
        <v>1356</v>
      </c>
      <c r="E55" s="146">
        <f t="shared" si="26"/>
        <v>0</v>
      </c>
      <c r="F55" s="146">
        <f t="shared" si="26"/>
        <v>1356</v>
      </c>
      <c r="G55" s="146">
        <f t="shared" si="26"/>
        <v>0</v>
      </c>
      <c r="H55" s="146">
        <f t="shared" si="26"/>
        <v>0</v>
      </c>
      <c r="I55" s="146">
        <f t="shared" si="26"/>
        <v>0</v>
      </c>
      <c r="J55" s="146">
        <f t="shared" si="26"/>
        <v>0</v>
      </c>
      <c r="K55" s="146">
        <f t="shared" si="26"/>
        <v>0</v>
      </c>
      <c r="L55" s="146">
        <f t="shared" si="26"/>
        <v>0</v>
      </c>
      <c r="M55" s="146">
        <f t="shared" si="26"/>
        <v>0</v>
      </c>
      <c r="N55" s="146">
        <f t="shared" si="26"/>
        <v>1356</v>
      </c>
      <c r="O55" s="146">
        <f t="shared" si="26"/>
        <v>0</v>
      </c>
      <c r="P55" s="146">
        <f t="shared" si="26"/>
        <v>1356</v>
      </c>
      <c r="Q55" s="146">
        <f t="shared" si="26"/>
        <v>0</v>
      </c>
      <c r="R55" s="146">
        <f t="shared" si="26"/>
        <v>0</v>
      </c>
    </row>
    <row r="56" spans="1:18" ht="12.75">
      <c r="A56" s="154" t="s">
        <v>395</v>
      </c>
      <c r="B56" s="155">
        <v>122</v>
      </c>
      <c r="C56" s="156">
        <v>1600</v>
      </c>
      <c r="D56" s="146">
        <f>SUM(I56+N56)</f>
        <v>1356</v>
      </c>
      <c r="E56" s="146">
        <f>SUM(J56+O56)</f>
        <v>0</v>
      </c>
      <c r="F56" s="146">
        <f>SUM(K56+P56)</f>
        <v>1356</v>
      </c>
      <c r="G56" s="146">
        <f>SUM(L56+Q56)</f>
        <v>0</v>
      </c>
      <c r="H56" s="146">
        <f>SUM(M56+R56)</f>
        <v>0</v>
      </c>
      <c r="I56" s="146">
        <f>SUM(J56:M56)</f>
        <v>0</v>
      </c>
      <c r="J56" s="153"/>
      <c r="K56" s="153"/>
      <c r="L56" s="153"/>
      <c r="M56" s="153"/>
      <c r="N56" s="146">
        <f>SUM(O56:R56)</f>
        <v>1356</v>
      </c>
      <c r="O56" s="153"/>
      <c r="P56" s="153">
        <v>1356</v>
      </c>
      <c r="Q56" s="153"/>
      <c r="R56" s="153"/>
    </row>
    <row r="57" spans="1:18" ht="12.75">
      <c r="A57" s="147">
        <v>5219</v>
      </c>
      <c r="B57" s="148"/>
      <c r="C57" s="145">
        <f aca="true" t="shared" si="27" ref="C57:R57">C58</f>
        <v>1440</v>
      </c>
      <c r="D57" s="149">
        <f t="shared" si="27"/>
        <v>1440</v>
      </c>
      <c r="E57" s="149">
        <f t="shared" si="27"/>
        <v>0</v>
      </c>
      <c r="F57" s="149">
        <f t="shared" si="27"/>
        <v>1440</v>
      </c>
      <c r="G57" s="149">
        <f t="shared" si="27"/>
        <v>0</v>
      </c>
      <c r="H57" s="149">
        <f t="shared" si="27"/>
        <v>0</v>
      </c>
      <c r="I57" s="149">
        <f t="shared" si="27"/>
        <v>0</v>
      </c>
      <c r="J57" s="149">
        <f t="shared" si="27"/>
        <v>0</v>
      </c>
      <c r="K57" s="149">
        <f t="shared" si="27"/>
        <v>0</v>
      </c>
      <c r="L57" s="149">
        <f t="shared" si="27"/>
        <v>0</v>
      </c>
      <c r="M57" s="149">
        <f t="shared" si="27"/>
        <v>0</v>
      </c>
      <c r="N57" s="149">
        <f t="shared" si="27"/>
        <v>1440</v>
      </c>
      <c r="O57" s="149">
        <f t="shared" si="27"/>
        <v>0</v>
      </c>
      <c r="P57" s="149">
        <f t="shared" si="27"/>
        <v>1440</v>
      </c>
      <c r="Q57" s="149">
        <f t="shared" si="27"/>
        <v>0</v>
      </c>
      <c r="R57" s="149">
        <f t="shared" si="27"/>
        <v>0</v>
      </c>
    </row>
    <row r="58" spans="1:18" ht="12.75">
      <c r="A58" s="154" t="s">
        <v>396</v>
      </c>
      <c r="B58" s="155">
        <v>122</v>
      </c>
      <c r="C58" s="156">
        <v>1440</v>
      </c>
      <c r="D58" s="146">
        <f>SUM(I58+N58)</f>
        <v>1440</v>
      </c>
      <c r="E58" s="146">
        <f>SUM(J58+O58)</f>
        <v>0</v>
      </c>
      <c r="F58" s="146">
        <f>SUM(K58+P58)</f>
        <v>1440</v>
      </c>
      <c r="G58" s="146">
        <f>SUM(L58+Q58)</f>
        <v>0</v>
      </c>
      <c r="H58" s="146">
        <f>SUM(M58+R58)</f>
        <v>0</v>
      </c>
      <c r="I58" s="146">
        <f>SUM(J58:M58)</f>
        <v>0</v>
      </c>
      <c r="J58" s="153"/>
      <c r="K58" s="153"/>
      <c r="L58" s="153"/>
      <c r="M58" s="153"/>
      <c r="N58" s="146">
        <f>SUM(O58:R58)</f>
        <v>1440</v>
      </c>
      <c r="O58" s="153"/>
      <c r="P58" s="153">
        <v>1440</v>
      </c>
      <c r="Q58" s="153"/>
      <c r="R58" s="153"/>
    </row>
    <row r="59" spans="1:18" ht="12.75">
      <c r="A59" s="143" t="s">
        <v>397</v>
      </c>
      <c r="B59" s="144"/>
      <c r="C59" s="141">
        <f>C60</f>
        <v>29654</v>
      </c>
      <c r="D59" s="146">
        <f aca="true" t="shared" si="28" ref="D59:R60">D60</f>
        <v>29400</v>
      </c>
      <c r="E59" s="146">
        <f t="shared" si="28"/>
        <v>0</v>
      </c>
      <c r="F59" s="146">
        <f t="shared" si="28"/>
        <v>29400</v>
      </c>
      <c r="G59" s="146">
        <f t="shared" si="28"/>
        <v>0</v>
      </c>
      <c r="H59" s="146">
        <f t="shared" si="28"/>
        <v>0</v>
      </c>
      <c r="I59" s="146">
        <f t="shared" si="28"/>
        <v>28654</v>
      </c>
      <c r="J59" s="146">
        <f t="shared" si="28"/>
        <v>0</v>
      </c>
      <c r="K59" s="146">
        <f t="shared" si="28"/>
        <v>28654</v>
      </c>
      <c r="L59" s="146">
        <f t="shared" si="28"/>
        <v>0</v>
      </c>
      <c r="M59" s="146">
        <f t="shared" si="28"/>
        <v>0</v>
      </c>
      <c r="N59" s="146">
        <f t="shared" si="28"/>
        <v>746</v>
      </c>
      <c r="O59" s="146">
        <f t="shared" si="28"/>
        <v>0</v>
      </c>
      <c r="P59" s="146">
        <f t="shared" si="28"/>
        <v>746</v>
      </c>
      <c r="Q59" s="146">
        <f t="shared" si="28"/>
        <v>0</v>
      </c>
      <c r="R59" s="146">
        <f t="shared" si="28"/>
        <v>0</v>
      </c>
    </row>
    <row r="60" spans="1:18" ht="12.75">
      <c r="A60" s="147">
        <v>5206</v>
      </c>
      <c r="B60" s="148"/>
      <c r="C60" s="141">
        <f>C61</f>
        <v>29654</v>
      </c>
      <c r="D60" s="146">
        <f t="shared" si="28"/>
        <v>29400</v>
      </c>
      <c r="E60" s="146">
        <f t="shared" si="28"/>
        <v>0</v>
      </c>
      <c r="F60" s="146">
        <f t="shared" si="28"/>
        <v>29400</v>
      </c>
      <c r="G60" s="146">
        <f t="shared" si="28"/>
        <v>0</v>
      </c>
      <c r="H60" s="146">
        <f t="shared" si="28"/>
        <v>0</v>
      </c>
      <c r="I60" s="146">
        <f t="shared" si="28"/>
        <v>28654</v>
      </c>
      <c r="J60" s="146">
        <f t="shared" si="28"/>
        <v>0</v>
      </c>
      <c r="K60" s="146">
        <f t="shared" si="28"/>
        <v>28654</v>
      </c>
      <c r="L60" s="146">
        <f t="shared" si="28"/>
        <v>0</v>
      </c>
      <c r="M60" s="146">
        <f t="shared" si="28"/>
        <v>0</v>
      </c>
      <c r="N60" s="146">
        <f t="shared" si="28"/>
        <v>746</v>
      </c>
      <c r="O60" s="146">
        <f t="shared" si="28"/>
        <v>0</v>
      </c>
      <c r="P60" s="146">
        <f t="shared" si="28"/>
        <v>746</v>
      </c>
      <c r="Q60" s="146">
        <f t="shared" si="28"/>
        <v>0</v>
      </c>
      <c r="R60" s="146">
        <f t="shared" si="28"/>
        <v>0</v>
      </c>
    </row>
    <row r="61" spans="1:18" ht="25.5">
      <c r="A61" s="154" t="s">
        <v>398</v>
      </c>
      <c r="B61" s="155">
        <v>284</v>
      </c>
      <c r="C61" s="156">
        <v>29654</v>
      </c>
      <c r="D61" s="146">
        <f>SUM(I61+N61)</f>
        <v>29400</v>
      </c>
      <c r="E61" s="146">
        <f>SUM(J61+O61)</f>
        <v>0</v>
      </c>
      <c r="F61" s="146">
        <f>SUM(K61+P61)</f>
        <v>29400</v>
      </c>
      <c r="G61" s="146">
        <f>SUM(L61+Q61)</f>
        <v>0</v>
      </c>
      <c r="H61" s="146">
        <f>SUM(M61+R61)</f>
        <v>0</v>
      </c>
      <c r="I61" s="146">
        <f>SUM(J61:M61)</f>
        <v>28654</v>
      </c>
      <c r="J61" s="153"/>
      <c r="K61" s="157">
        <v>28654</v>
      </c>
      <c r="L61" s="153"/>
      <c r="M61" s="153"/>
      <c r="N61" s="146">
        <f>SUM(O61:R61)</f>
        <v>746</v>
      </c>
      <c r="O61" s="153"/>
      <c r="P61" s="159">
        <v>746</v>
      </c>
      <c r="Q61" s="153"/>
      <c r="R61" s="153"/>
    </row>
    <row r="62" spans="1:18" ht="12.75">
      <c r="A62" s="143" t="s">
        <v>399</v>
      </c>
      <c r="B62" s="144"/>
      <c r="C62" s="145">
        <f aca="true" t="shared" si="29" ref="C62:R62">C63+C65+C70+C77</f>
        <v>99451</v>
      </c>
      <c r="D62" s="149">
        <f t="shared" si="29"/>
        <v>68040</v>
      </c>
      <c r="E62" s="149">
        <f t="shared" si="29"/>
        <v>0</v>
      </c>
      <c r="F62" s="149">
        <f t="shared" si="29"/>
        <v>68040</v>
      </c>
      <c r="G62" s="149">
        <f t="shared" si="29"/>
        <v>0</v>
      </c>
      <c r="H62" s="149">
        <f t="shared" si="29"/>
        <v>0</v>
      </c>
      <c r="I62" s="149">
        <f t="shared" si="29"/>
        <v>15131</v>
      </c>
      <c r="J62" s="149">
        <f t="shared" si="29"/>
        <v>0</v>
      </c>
      <c r="K62" s="149">
        <f t="shared" si="29"/>
        <v>15131</v>
      </c>
      <c r="L62" s="149">
        <f t="shared" si="29"/>
        <v>0</v>
      </c>
      <c r="M62" s="149">
        <f t="shared" si="29"/>
        <v>0</v>
      </c>
      <c r="N62" s="149">
        <f t="shared" si="29"/>
        <v>52909</v>
      </c>
      <c r="O62" s="149">
        <f t="shared" si="29"/>
        <v>0</v>
      </c>
      <c r="P62" s="149">
        <f t="shared" si="29"/>
        <v>52909</v>
      </c>
      <c r="Q62" s="149">
        <f t="shared" si="29"/>
        <v>0</v>
      </c>
      <c r="R62" s="149">
        <f t="shared" si="29"/>
        <v>0</v>
      </c>
    </row>
    <row r="63" spans="1:18" ht="12.75">
      <c r="A63" s="147">
        <v>5201</v>
      </c>
      <c r="B63" s="148"/>
      <c r="C63" s="149">
        <f>C64</f>
        <v>0</v>
      </c>
      <c r="D63" s="149">
        <f aca="true" t="shared" si="30" ref="D63:R63">D64</f>
        <v>0</v>
      </c>
      <c r="E63" s="149">
        <f t="shared" si="30"/>
        <v>0</v>
      </c>
      <c r="F63" s="149">
        <f t="shared" si="30"/>
        <v>0</v>
      </c>
      <c r="G63" s="149">
        <f t="shared" si="30"/>
        <v>0</v>
      </c>
      <c r="H63" s="149">
        <f t="shared" si="30"/>
        <v>0</v>
      </c>
      <c r="I63" s="149">
        <f t="shared" si="30"/>
        <v>0</v>
      </c>
      <c r="J63" s="149">
        <f t="shared" si="30"/>
        <v>0</v>
      </c>
      <c r="K63" s="149">
        <f t="shared" si="30"/>
        <v>0</v>
      </c>
      <c r="L63" s="149">
        <f t="shared" si="30"/>
        <v>0</v>
      </c>
      <c r="M63" s="149">
        <f t="shared" si="30"/>
        <v>0</v>
      </c>
      <c r="N63" s="149">
        <f t="shared" si="30"/>
        <v>0</v>
      </c>
      <c r="O63" s="149">
        <f t="shared" si="30"/>
        <v>0</v>
      </c>
      <c r="P63" s="149">
        <f t="shared" si="30"/>
        <v>0</v>
      </c>
      <c r="Q63" s="149">
        <f t="shared" si="30"/>
        <v>0</v>
      </c>
      <c r="R63" s="149">
        <f t="shared" si="30"/>
        <v>0</v>
      </c>
    </row>
    <row r="64" spans="1:18" ht="12.75">
      <c r="A64" s="168"/>
      <c r="B64" s="169"/>
      <c r="C64" s="170"/>
      <c r="D64" s="146">
        <f>SUM(I64+N64)</f>
        <v>0</v>
      </c>
      <c r="E64" s="146">
        <f>SUM(J64+O64)</f>
        <v>0</v>
      </c>
      <c r="F64" s="146">
        <f>SUM(K64+P64)</f>
        <v>0</v>
      </c>
      <c r="G64" s="146">
        <f>SUM(L64+Q64)</f>
        <v>0</v>
      </c>
      <c r="H64" s="146">
        <f>SUM(M64+R64)</f>
        <v>0</v>
      </c>
      <c r="I64" s="146">
        <f>SUM(J64:M64)</f>
        <v>0</v>
      </c>
      <c r="J64" s="157"/>
      <c r="K64" s="157"/>
      <c r="L64" s="157"/>
      <c r="M64" s="157"/>
      <c r="N64" s="146">
        <f>SUM(O64:R64)</f>
        <v>0</v>
      </c>
      <c r="O64" s="157"/>
      <c r="P64" s="157"/>
      <c r="Q64" s="157"/>
      <c r="R64" s="157"/>
    </row>
    <row r="65" spans="1:18" ht="12.75">
      <c r="A65" s="147">
        <v>5203</v>
      </c>
      <c r="B65" s="148"/>
      <c r="C65" s="145">
        <f>C66+C67+C68+C69</f>
        <v>26340</v>
      </c>
      <c r="D65" s="149">
        <f aca="true" t="shared" si="31" ref="D65:R65">D66+D67+D68+D69</f>
        <v>26000</v>
      </c>
      <c r="E65" s="149">
        <f t="shared" si="31"/>
        <v>0</v>
      </c>
      <c r="F65" s="149">
        <f t="shared" si="31"/>
        <v>26000</v>
      </c>
      <c r="G65" s="149">
        <f t="shared" si="31"/>
        <v>0</v>
      </c>
      <c r="H65" s="149">
        <f t="shared" si="31"/>
        <v>0</v>
      </c>
      <c r="I65" s="149">
        <f t="shared" si="31"/>
        <v>0</v>
      </c>
      <c r="J65" s="149">
        <f t="shared" si="31"/>
        <v>0</v>
      </c>
      <c r="K65" s="149">
        <f t="shared" si="31"/>
        <v>0</v>
      </c>
      <c r="L65" s="149">
        <f t="shared" si="31"/>
        <v>0</v>
      </c>
      <c r="M65" s="149">
        <f t="shared" si="31"/>
        <v>0</v>
      </c>
      <c r="N65" s="149">
        <f t="shared" si="31"/>
        <v>26000</v>
      </c>
      <c r="O65" s="149">
        <f t="shared" si="31"/>
        <v>0</v>
      </c>
      <c r="P65" s="149">
        <f t="shared" si="31"/>
        <v>26000</v>
      </c>
      <c r="Q65" s="149">
        <f t="shared" si="31"/>
        <v>0</v>
      </c>
      <c r="R65" s="149">
        <f t="shared" si="31"/>
        <v>0</v>
      </c>
    </row>
    <row r="66" spans="1:18" ht="25.5">
      <c r="A66" s="154" t="s">
        <v>400</v>
      </c>
      <c r="B66" s="155">
        <v>322</v>
      </c>
      <c r="C66" s="156">
        <v>5400</v>
      </c>
      <c r="D66" s="146">
        <f aca="true" t="shared" si="32" ref="D66:H68">SUM(I66+N66)</f>
        <v>5069</v>
      </c>
      <c r="E66" s="146">
        <f t="shared" si="32"/>
        <v>0</v>
      </c>
      <c r="F66" s="146">
        <f t="shared" si="32"/>
        <v>5069</v>
      </c>
      <c r="G66" s="146">
        <f t="shared" si="32"/>
        <v>0</v>
      </c>
      <c r="H66" s="146">
        <f t="shared" si="32"/>
        <v>0</v>
      </c>
      <c r="I66" s="146">
        <f>SUM(J66:M66)</f>
        <v>0</v>
      </c>
      <c r="J66" s="153"/>
      <c r="K66" s="153"/>
      <c r="L66" s="153"/>
      <c r="M66" s="153"/>
      <c r="N66" s="146">
        <f>SUM(O66:R66)</f>
        <v>5069</v>
      </c>
      <c r="O66" s="153"/>
      <c r="P66" s="159">
        <v>5069</v>
      </c>
      <c r="Q66" s="153"/>
      <c r="R66" s="153"/>
    </row>
    <row r="67" spans="1:18" ht="12.75">
      <c r="A67" s="154" t="s">
        <v>401</v>
      </c>
      <c r="B67" s="155">
        <v>311</v>
      </c>
      <c r="C67" s="156">
        <v>2840</v>
      </c>
      <c r="D67" s="146">
        <f t="shared" si="32"/>
        <v>2839</v>
      </c>
      <c r="E67" s="146">
        <f t="shared" si="32"/>
        <v>0</v>
      </c>
      <c r="F67" s="146">
        <f t="shared" si="32"/>
        <v>2839</v>
      </c>
      <c r="G67" s="146">
        <f t="shared" si="32"/>
        <v>0</v>
      </c>
      <c r="H67" s="146">
        <f t="shared" si="32"/>
        <v>0</v>
      </c>
      <c r="I67" s="146">
        <f>SUM(J67:M67)</f>
        <v>0</v>
      </c>
      <c r="J67" s="153"/>
      <c r="K67" s="153"/>
      <c r="L67" s="153"/>
      <c r="M67" s="153"/>
      <c r="N67" s="146">
        <f>SUM(O67:R67)</f>
        <v>2839</v>
      </c>
      <c r="O67" s="153"/>
      <c r="P67" s="157">
        <v>2839</v>
      </c>
      <c r="Q67" s="153"/>
      <c r="R67" s="153"/>
    </row>
    <row r="68" spans="1:18" ht="12.75">
      <c r="A68" s="154" t="s">
        <v>402</v>
      </c>
      <c r="B68" s="155">
        <v>311</v>
      </c>
      <c r="C68" s="156">
        <v>16916</v>
      </c>
      <c r="D68" s="146">
        <f t="shared" si="32"/>
        <v>16916</v>
      </c>
      <c r="E68" s="146">
        <f t="shared" si="32"/>
        <v>0</v>
      </c>
      <c r="F68" s="146">
        <f t="shared" si="32"/>
        <v>16916</v>
      </c>
      <c r="G68" s="146">
        <f t="shared" si="32"/>
        <v>0</v>
      </c>
      <c r="H68" s="146">
        <f t="shared" si="32"/>
        <v>0</v>
      </c>
      <c r="I68" s="146">
        <f>SUM(J68:M68)</f>
        <v>0</v>
      </c>
      <c r="J68" s="153"/>
      <c r="K68" s="153"/>
      <c r="L68" s="153"/>
      <c r="M68" s="153"/>
      <c r="N68" s="146">
        <f>SUM(O68:R68)</f>
        <v>16916</v>
      </c>
      <c r="O68" s="153"/>
      <c r="P68" s="157">
        <v>16916</v>
      </c>
      <c r="Q68" s="153"/>
      <c r="R68" s="153"/>
    </row>
    <row r="69" spans="1:18" ht="12.75">
      <c r="A69" s="154" t="s">
        <v>403</v>
      </c>
      <c r="B69" s="155">
        <v>311</v>
      </c>
      <c r="C69" s="156">
        <v>1184</v>
      </c>
      <c r="D69" s="146">
        <f>SUM(I69+N69)</f>
        <v>1176</v>
      </c>
      <c r="E69" s="146">
        <f>SUM(J69+O69)</f>
        <v>0</v>
      </c>
      <c r="F69" s="146">
        <f>SUM(K69+P69)</f>
        <v>1176</v>
      </c>
      <c r="G69" s="146">
        <f>SUM(L69+Q69)</f>
        <v>0</v>
      </c>
      <c r="H69" s="146">
        <f>SUM(M69+R69)</f>
        <v>0</v>
      </c>
      <c r="I69" s="146">
        <f>SUM(J69:M69)</f>
        <v>0</v>
      </c>
      <c r="J69" s="153"/>
      <c r="K69" s="153"/>
      <c r="L69" s="153"/>
      <c r="M69" s="153"/>
      <c r="N69" s="146">
        <f>SUM(O69:R69)</f>
        <v>1176</v>
      </c>
      <c r="O69" s="153"/>
      <c r="P69" s="157">
        <v>1176</v>
      </c>
      <c r="Q69" s="153"/>
      <c r="R69" s="153"/>
    </row>
    <row r="70" spans="1:18" ht="12.75">
      <c r="A70" s="147">
        <v>5205</v>
      </c>
      <c r="B70" s="148"/>
      <c r="C70" s="145">
        <f>C71+C72+C74+C73+C75+C76</f>
        <v>43111</v>
      </c>
      <c r="D70" s="149">
        <f aca="true" t="shared" si="33" ref="D70:R70">D71+D72+D74+D73+D75+D76</f>
        <v>42040</v>
      </c>
      <c r="E70" s="149">
        <f t="shared" si="33"/>
        <v>0</v>
      </c>
      <c r="F70" s="149">
        <f t="shared" si="33"/>
        <v>42040</v>
      </c>
      <c r="G70" s="149">
        <f t="shared" si="33"/>
        <v>0</v>
      </c>
      <c r="H70" s="149">
        <f t="shared" si="33"/>
        <v>0</v>
      </c>
      <c r="I70" s="149">
        <f t="shared" si="33"/>
        <v>15131</v>
      </c>
      <c r="J70" s="149">
        <f t="shared" si="33"/>
        <v>0</v>
      </c>
      <c r="K70" s="149">
        <f t="shared" si="33"/>
        <v>15131</v>
      </c>
      <c r="L70" s="149">
        <f t="shared" si="33"/>
        <v>0</v>
      </c>
      <c r="M70" s="149">
        <f t="shared" si="33"/>
        <v>0</v>
      </c>
      <c r="N70" s="149">
        <f t="shared" si="33"/>
        <v>26909</v>
      </c>
      <c r="O70" s="149">
        <f t="shared" si="33"/>
        <v>0</v>
      </c>
      <c r="P70" s="149">
        <f t="shared" si="33"/>
        <v>26909</v>
      </c>
      <c r="Q70" s="149">
        <f t="shared" si="33"/>
        <v>0</v>
      </c>
      <c r="R70" s="149">
        <f t="shared" si="33"/>
        <v>0</v>
      </c>
    </row>
    <row r="71" spans="1:18" ht="12.75">
      <c r="A71" s="154" t="s">
        <v>404</v>
      </c>
      <c r="B71" s="155">
        <v>336</v>
      </c>
      <c r="C71" s="156">
        <v>2880</v>
      </c>
      <c r="D71" s="146">
        <f aca="true" t="shared" si="34" ref="D71:H76">SUM(I71+N71)</f>
        <v>2880</v>
      </c>
      <c r="E71" s="146">
        <f t="shared" si="34"/>
        <v>0</v>
      </c>
      <c r="F71" s="146">
        <f t="shared" si="34"/>
        <v>2880</v>
      </c>
      <c r="G71" s="146">
        <f t="shared" si="34"/>
        <v>0</v>
      </c>
      <c r="H71" s="146">
        <f t="shared" si="34"/>
        <v>0</v>
      </c>
      <c r="I71" s="146">
        <f aca="true" t="shared" si="35" ref="I71:I76">SUM(J71:M71)</f>
        <v>0</v>
      </c>
      <c r="J71" s="153"/>
      <c r="K71" s="153"/>
      <c r="L71" s="153"/>
      <c r="M71" s="153"/>
      <c r="N71" s="146">
        <f aca="true" t="shared" si="36" ref="N71:N78">SUM(O71:R71)</f>
        <v>2880</v>
      </c>
      <c r="O71" s="153"/>
      <c r="P71" s="157">
        <v>2880</v>
      </c>
      <c r="Q71" s="153"/>
      <c r="R71" s="153"/>
    </row>
    <row r="72" spans="1:18" ht="12.75">
      <c r="A72" s="154" t="s">
        <v>405</v>
      </c>
      <c r="B72" s="155">
        <v>336</v>
      </c>
      <c r="C72" s="156">
        <v>2340</v>
      </c>
      <c r="D72" s="146">
        <f t="shared" si="34"/>
        <v>2340</v>
      </c>
      <c r="E72" s="146">
        <f t="shared" si="34"/>
        <v>0</v>
      </c>
      <c r="F72" s="146">
        <f t="shared" si="34"/>
        <v>2340</v>
      </c>
      <c r="G72" s="146">
        <f t="shared" si="34"/>
        <v>0</v>
      </c>
      <c r="H72" s="146">
        <f t="shared" si="34"/>
        <v>0</v>
      </c>
      <c r="I72" s="146">
        <f t="shared" si="35"/>
        <v>0</v>
      </c>
      <c r="J72" s="153"/>
      <c r="K72" s="153"/>
      <c r="L72" s="153"/>
      <c r="M72" s="153"/>
      <c r="N72" s="146">
        <f t="shared" si="36"/>
        <v>2340</v>
      </c>
      <c r="O72" s="153"/>
      <c r="P72" s="157">
        <v>2340</v>
      </c>
      <c r="Q72" s="157"/>
      <c r="R72" s="153"/>
    </row>
    <row r="73" spans="1:18" ht="12.75">
      <c r="A73" s="154" t="s">
        <v>406</v>
      </c>
      <c r="B73" s="155">
        <v>322</v>
      </c>
      <c r="C73" s="156">
        <v>10044</v>
      </c>
      <c r="D73" s="146">
        <f t="shared" si="34"/>
        <v>10044</v>
      </c>
      <c r="E73" s="146">
        <f t="shared" si="34"/>
        <v>0</v>
      </c>
      <c r="F73" s="146">
        <f t="shared" si="34"/>
        <v>10044</v>
      </c>
      <c r="G73" s="146">
        <f t="shared" si="34"/>
        <v>0</v>
      </c>
      <c r="H73" s="146">
        <f t="shared" si="34"/>
        <v>0</v>
      </c>
      <c r="I73" s="146">
        <f t="shared" si="35"/>
        <v>10044</v>
      </c>
      <c r="J73" s="153"/>
      <c r="K73" s="153">
        <v>10044</v>
      </c>
      <c r="L73" s="153"/>
      <c r="M73" s="153"/>
      <c r="N73" s="146">
        <f t="shared" si="36"/>
        <v>0</v>
      </c>
      <c r="O73" s="153"/>
      <c r="P73" s="170"/>
      <c r="Q73" s="157"/>
      <c r="R73" s="153"/>
    </row>
    <row r="74" spans="1:18" ht="12.75">
      <c r="A74" s="154" t="s">
        <v>407</v>
      </c>
      <c r="B74" s="155">
        <v>322</v>
      </c>
      <c r="C74" s="156">
        <v>5087</v>
      </c>
      <c r="D74" s="146">
        <f t="shared" si="34"/>
        <v>5087</v>
      </c>
      <c r="E74" s="146">
        <f t="shared" si="34"/>
        <v>0</v>
      </c>
      <c r="F74" s="146">
        <f t="shared" si="34"/>
        <v>5087</v>
      </c>
      <c r="G74" s="146">
        <f t="shared" si="34"/>
        <v>0</v>
      </c>
      <c r="H74" s="146">
        <f t="shared" si="34"/>
        <v>0</v>
      </c>
      <c r="I74" s="146">
        <f t="shared" si="35"/>
        <v>5087</v>
      </c>
      <c r="J74" s="153"/>
      <c r="K74" s="153">
        <v>5087</v>
      </c>
      <c r="L74" s="153"/>
      <c r="M74" s="153"/>
      <c r="N74" s="146">
        <f t="shared" si="36"/>
        <v>0</v>
      </c>
      <c r="O74" s="153"/>
      <c r="P74" s="157"/>
      <c r="Q74" s="157"/>
      <c r="R74" s="153"/>
    </row>
    <row r="75" spans="1:18" ht="25.5">
      <c r="A75" s="154" t="s">
        <v>408</v>
      </c>
      <c r="B75" s="155">
        <v>336</v>
      </c>
      <c r="C75" s="156">
        <v>20000</v>
      </c>
      <c r="D75" s="146">
        <f t="shared" si="34"/>
        <v>18929</v>
      </c>
      <c r="E75" s="146">
        <f t="shared" si="34"/>
        <v>0</v>
      </c>
      <c r="F75" s="146">
        <f t="shared" si="34"/>
        <v>18929</v>
      </c>
      <c r="G75" s="146">
        <f t="shared" si="34"/>
        <v>0</v>
      </c>
      <c r="H75" s="146">
        <f t="shared" si="34"/>
        <v>0</v>
      </c>
      <c r="I75" s="146">
        <f t="shared" si="35"/>
        <v>0</v>
      </c>
      <c r="J75" s="153"/>
      <c r="K75" s="153"/>
      <c r="L75" s="153"/>
      <c r="M75" s="153"/>
      <c r="N75" s="146">
        <f t="shared" si="36"/>
        <v>18929</v>
      </c>
      <c r="O75" s="153"/>
      <c r="P75" s="157">
        <v>18929</v>
      </c>
      <c r="Q75" s="157"/>
      <c r="R75" s="153"/>
    </row>
    <row r="76" spans="1:18" ht="12.75">
      <c r="A76" s="154" t="s">
        <v>409</v>
      </c>
      <c r="B76" s="155">
        <v>311</v>
      </c>
      <c r="C76" s="156">
        <v>2760</v>
      </c>
      <c r="D76" s="146">
        <f t="shared" si="34"/>
        <v>2760</v>
      </c>
      <c r="E76" s="146">
        <f t="shared" si="34"/>
        <v>0</v>
      </c>
      <c r="F76" s="146">
        <f t="shared" si="34"/>
        <v>2760</v>
      </c>
      <c r="G76" s="146">
        <f t="shared" si="34"/>
        <v>0</v>
      </c>
      <c r="H76" s="146">
        <f t="shared" si="34"/>
        <v>0</v>
      </c>
      <c r="I76" s="146">
        <f t="shared" si="35"/>
        <v>0</v>
      </c>
      <c r="J76" s="153"/>
      <c r="K76" s="153"/>
      <c r="L76" s="153"/>
      <c r="M76" s="153"/>
      <c r="N76" s="146">
        <f t="shared" si="36"/>
        <v>2760</v>
      </c>
      <c r="O76" s="153"/>
      <c r="P76" s="157">
        <v>2760</v>
      </c>
      <c r="Q76" s="157"/>
      <c r="R76" s="153"/>
    </row>
    <row r="77" spans="1:18" ht="12.75">
      <c r="A77" s="147">
        <v>5219</v>
      </c>
      <c r="B77" s="148"/>
      <c r="C77" s="141">
        <f>C78</f>
        <v>30000</v>
      </c>
      <c r="D77" s="146">
        <f aca="true" t="shared" si="37" ref="D77:R77">D78</f>
        <v>0</v>
      </c>
      <c r="E77" s="146">
        <f t="shared" si="37"/>
        <v>0</v>
      </c>
      <c r="F77" s="146">
        <f t="shared" si="37"/>
        <v>0</v>
      </c>
      <c r="G77" s="146">
        <f t="shared" si="37"/>
        <v>0</v>
      </c>
      <c r="H77" s="146">
        <f t="shared" si="37"/>
        <v>0</v>
      </c>
      <c r="I77" s="146">
        <f t="shared" si="37"/>
        <v>0</v>
      </c>
      <c r="J77" s="146">
        <f t="shared" si="37"/>
        <v>0</v>
      </c>
      <c r="K77" s="146">
        <f t="shared" si="37"/>
        <v>0</v>
      </c>
      <c r="L77" s="146">
        <f t="shared" si="37"/>
        <v>0</v>
      </c>
      <c r="M77" s="146">
        <f t="shared" si="37"/>
        <v>0</v>
      </c>
      <c r="N77" s="146">
        <f t="shared" si="37"/>
        <v>0</v>
      </c>
      <c r="O77" s="146">
        <f t="shared" si="37"/>
        <v>0</v>
      </c>
      <c r="P77" s="146">
        <f t="shared" si="37"/>
        <v>0</v>
      </c>
      <c r="Q77" s="146">
        <f t="shared" si="37"/>
        <v>0</v>
      </c>
      <c r="R77" s="146">
        <f t="shared" si="37"/>
        <v>0</v>
      </c>
    </row>
    <row r="78" spans="1:18" ht="12.75">
      <c r="A78" s="154" t="s">
        <v>410</v>
      </c>
      <c r="B78" s="155">
        <v>337</v>
      </c>
      <c r="C78" s="156">
        <v>30000</v>
      </c>
      <c r="D78" s="146">
        <f>SUM(I78+N78)</f>
        <v>0</v>
      </c>
      <c r="E78" s="146">
        <f>SUM(J78+O78)</f>
        <v>0</v>
      </c>
      <c r="F78" s="146">
        <f>SUM(K78+P78)</f>
        <v>0</v>
      </c>
      <c r="G78" s="146">
        <f>SUM(L78+Q78)</f>
        <v>0</v>
      </c>
      <c r="H78" s="146">
        <f>SUM(M78+R78)</f>
        <v>0</v>
      </c>
      <c r="I78" s="146">
        <f>SUM(J78:M78)</f>
        <v>0</v>
      </c>
      <c r="J78" s="153"/>
      <c r="K78" s="153"/>
      <c r="L78" s="153"/>
      <c r="M78" s="153"/>
      <c r="N78" s="146">
        <f t="shared" si="36"/>
        <v>0</v>
      </c>
      <c r="O78" s="153"/>
      <c r="P78" s="157">
        <v>0</v>
      </c>
      <c r="Q78" s="157"/>
      <c r="R78" s="153"/>
    </row>
    <row r="79" spans="1:18" ht="25.5">
      <c r="A79" s="143" t="s">
        <v>411</v>
      </c>
      <c r="B79" s="144"/>
      <c r="C79" s="145">
        <f>C80+C82</f>
        <v>29500</v>
      </c>
      <c r="D79" s="149">
        <f aca="true" t="shared" si="38" ref="D79:R79">D80+D82</f>
        <v>24152</v>
      </c>
      <c r="E79" s="149">
        <f t="shared" si="38"/>
        <v>0</v>
      </c>
      <c r="F79" s="149">
        <f t="shared" si="38"/>
        <v>24152</v>
      </c>
      <c r="G79" s="149">
        <f t="shared" si="38"/>
        <v>0</v>
      </c>
      <c r="H79" s="149">
        <f t="shared" si="38"/>
        <v>0</v>
      </c>
      <c r="I79" s="149">
        <f t="shared" si="38"/>
        <v>0</v>
      </c>
      <c r="J79" s="149">
        <f t="shared" si="38"/>
        <v>0</v>
      </c>
      <c r="K79" s="149">
        <f t="shared" si="38"/>
        <v>0</v>
      </c>
      <c r="L79" s="149">
        <f t="shared" si="38"/>
        <v>0</v>
      </c>
      <c r="M79" s="149">
        <f t="shared" si="38"/>
        <v>0</v>
      </c>
      <c r="N79" s="149">
        <f t="shared" si="38"/>
        <v>24152</v>
      </c>
      <c r="O79" s="149">
        <f t="shared" si="38"/>
        <v>0</v>
      </c>
      <c r="P79" s="149">
        <f t="shared" si="38"/>
        <v>24152</v>
      </c>
      <c r="Q79" s="149">
        <f t="shared" si="38"/>
        <v>0</v>
      </c>
      <c r="R79" s="149">
        <f t="shared" si="38"/>
        <v>0</v>
      </c>
    </row>
    <row r="80" spans="1:18" ht="12.75">
      <c r="A80" s="147">
        <v>5202</v>
      </c>
      <c r="B80" s="148"/>
      <c r="C80" s="145">
        <f>C81</f>
        <v>28000</v>
      </c>
      <c r="D80" s="149">
        <f aca="true" t="shared" si="39" ref="D80:R80">D81</f>
        <v>22652</v>
      </c>
      <c r="E80" s="149">
        <f t="shared" si="39"/>
        <v>0</v>
      </c>
      <c r="F80" s="149">
        <f t="shared" si="39"/>
        <v>22652</v>
      </c>
      <c r="G80" s="149">
        <f t="shared" si="39"/>
        <v>0</v>
      </c>
      <c r="H80" s="149">
        <f t="shared" si="39"/>
        <v>0</v>
      </c>
      <c r="I80" s="149">
        <f t="shared" si="39"/>
        <v>0</v>
      </c>
      <c r="J80" s="149">
        <f t="shared" si="39"/>
        <v>0</v>
      </c>
      <c r="K80" s="149">
        <f t="shared" si="39"/>
        <v>0</v>
      </c>
      <c r="L80" s="149">
        <f t="shared" si="39"/>
        <v>0</v>
      </c>
      <c r="M80" s="149">
        <f t="shared" si="39"/>
        <v>0</v>
      </c>
      <c r="N80" s="149">
        <f t="shared" si="39"/>
        <v>22652</v>
      </c>
      <c r="O80" s="149">
        <f t="shared" si="39"/>
        <v>0</v>
      </c>
      <c r="P80" s="149">
        <f t="shared" si="39"/>
        <v>22652</v>
      </c>
      <c r="Q80" s="149">
        <f t="shared" si="39"/>
        <v>0</v>
      </c>
      <c r="R80" s="149">
        <f t="shared" si="39"/>
        <v>0</v>
      </c>
    </row>
    <row r="81" spans="1:18" ht="12.75">
      <c r="A81" s="154" t="s">
        <v>412</v>
      </c>
      <c r="B81" s="167">
        <v>540</v>
      </c>
      <c r="C81" s="156">
        <v>28000</v>
      </c>
      <c r="D81" s="146">
        <f>SUM(I81+N81)</f>
        <v>22652</v>
      </c>
      <c r="E81" s="146">
        <f>SUM(J81+O81)</f>
        <v>0</v>
      </c>
      <c r="F81" s="146">
        <f>SUM(K81+P81)</f>
        <v>22652</v>
      </c>
      <c r="G81" s="146">
        <f>SUM(L81+Q81)</f>
        <v>0</v>
      </c>
      <c r="H81" s="146">
        <f>SUM(M81+R81)</f>
        <v>0</v>
      </c>
      <c r="I81" s="146">
        <f>SUM(J81:M81)</f>
        <v>0</v>
      </c>
      <c r="J81" s="157"/>
      <c r="K81" s="157"/>
      <c r="L81" s="157"/>
      <c r="M81" s="157"/>
      <c r="N81" s="146">
        <f>SUM(O81:R81)</f>
        <v>22652</v>
      </c>
      <c r="O81" s="157"/>
      <c r="P81" s="157">
        <v>22652</v>
      </c>
      <c r="Q81" s="157"/>
      <c r="R81" s="157"/>
    </row>
    <row r="82" spans="1:18" ht="12.75">
      <c r="A82" s="147">
        <v>5204</v>
      </c>
      <c r="B82" s="171"/>
      <c r="C82" s="141">
        <f>C83</f>
        <v>1500</v>
      </c>
      <c r="D82" s="146">
        <f aca="true" t="shared" si="40" ref="D82:R82">D83</f>
        <v>1500</v>
      </c>
      <c r="E82" s="146">
        <f t="shared" si="40"/>
        <v>0</v>
      </c>
      <c r="F82" s="146">
        <f t="shared" si="40"/>
        <v>1500</v>
      </c>
      <c r="G82" s="146">
        <f t="shared" si="40"/>
        <v>0</v>
      </c>
      <c r="H82" s="146">
        <f t="shared" si="40"/>
        <v>0</v>
      </c>
      <c r="I82" s="146">
        <f t="shared" si="40"/>
        <v>0</v>
      </c>
      <c r="J82" s="146">
        <f t="shared" si="40"/>
        <v>0</v>
      </c>
      <c r="K82" s="146">
        <f t="shared" si="40"/>
        <v>0</v>
      </c>
      <c r="L82" s="146">
        <f t="shared" si="40"/>
        <v>0</v>
      </c>
      <c r="M82" s="146">
        <f t="shared" si="40"/>
        <v>0</v>
      </c>
      <c r="N82" s="146">
        <f t="shared" si="40"/>
        <v>1500</v>
      </c>
      <c r="O82" s="146">
        <f t="shared" si="40"/>
        <v>0</v>
      </c>
      <c r="P82" s="146">
        <f t="shared" si="40"/>
        <v>1500</v>
      </c>
      <c r="Q82" s="146">
        <f t="shared" si="40"/>
        <v>0</v>
      </c>
      <c r="R82" s="146">
        <f t="shared" si="40"/>
        <v>0</v>
      </c>
    </row>
    <row r="83" spans="1:18" ht="12.75">
      <c r="A83" s="154" t="s">
        <v>413</v>
      </c>
      <c r="B83" s="167">
        <v>524</v>
      </c>
      <c r="C83" s="156">
        <v>1500</v>
      </c>
      <c r="D83" s="146">
        <f>SUM(I83+N83)</f>
        <v>1500</v>
      </c>
      <c r="E83" s="146">
        <f>SUM(J83+O83)</f>
        <v>0</v>
      </c>
      <c r="F83" s="146">
        <f>SUM(K83+P83)</f>
        <v>1500</v>
      </c>
      <c r="G83" s="146">
        <f>SUM(L83+Q83)</f>
        <v>0</v>
      </c>
      <c r="H83" s="146">
        <f>SUM(M83+R83)</f>
        <v>0</v>
      </c>
      <c r="I83" s="146">
        <f>SUM(J83:M83)</f>
        <v>0</v>
      </c>
      <c r="J83" s="157"/>
      <c r="K83" s="157"/>
      <c r="L83" s="157"/>
      <c r="M83" s="157"/>
      <c r="N83" s="146">
        <f>SUM(O83:R83)</f>
        <v>1500</v>
      </c>
      <c r="O83" s="157"/>
      <c r="P83" s="157">
        <v>1500</v>
      </c>
      <c r="Q83" s="157"/>
      <c r="R83" s="157"/>
    </row>
    <row r="84" spans="1:18" ht="25.5">
      <c r="A84" s="143" t="s">
        <v>375</v>
      </c>
      <c r="B84" s="144"/>
      <c r="C84" s="145">
        <f aca="true" t="shared" si="41" ref="C84:R84">C85+C87+C97+C94</f>
        <v>1299370</v>
      </c>
      <c r="D84" s="149">
        <f t="shared" si="41"/>
        <v>1231536</v>
      </c>
      <c r="E84" s="149">
        <f t="shared" si="41"/>
        <v>180000</v>
      </c>
      <c r="F84" s="149">
        <f t="shared" si="41"/>
        <v>809463</v>
      </c>
      <c r="G84" s="149">
        <f t="shared" si="41"/>
        <v>0</v>
      </c>
      <c r="H84" s="149">
        <f t="shared" si="41"/>
        <v>242073</v>
      </c>
      <c r="I84" s="149">
        <f t="shared" si="41"/>
        <v>0</v>
      </c>
      <c r="J84" s="149">
        <f t="shared" si="41"/>
        <v>0</v>
      </c>
      <c r="K84" s="149">
        <f t="shared" si="41"/>
        <v>0</v>
      </c>
      <c r="L84" s="149">
        <f t="shared" si="41"/>
        <v>0</v>
      </c>
      <c r="M84" s="149">
        <f t="shared" si="41"/>
        <v>0</v>
      </c>
      <c r="N84" s="149">
        <f t="shared" si="41"/>
        <v>1231536</v>
      </c>
      <c r="O84" s="149">
        <f t="shared" si="41"/>
        <v>180000</v>
      </c>
      <c r="P84" s="149">
        <f t="shared" si="41"/>
        <v>809463</v>
      </c>
      <c r="Q84" s="149">
        <f t="shared" si="41"/>
        <v>0</v>
      </c>
      <c r="R84" s="149">
        <f t="shared" si="41"/>
        <v>242073</v>
      </c>
    </row>
    <row r="85" spans="1:18" ht="12.75">
      <c r="A85" s="147">
        <v>5201</v>
      </c>
      <c r="B85" s="148"/>
      <c r="C85" s="145">
        <f>C86</f>
        <v>1660</v>
      </c>
      <c r="D85" s="146">
        <f aca="true" t="shared" si="42" ref="D85:R85">SUM(D86:D86)</f>
        <v>1656</v>
      </c>
      <c r="E85" s="146">
        <f t="shared" si="42"/>
        <v>0</v>
      </c>
      <c r="F85" s="146">
        <f t="shared" si="42"/>
        <v>1656</v>
      </c>
      <c r="G85" s="146">
        <f t="shared" si="42"/>
        <v>0</v>
      </c>
      <c r="H85" s="146">
        <f t="shared" si="42"/>
        <v>0</v>
      </c>
      <c r="I85" s="146">
        <f t="shared" si="42"/>
        <v>0</v>
      </c>
      <c r="J85" s="146">
        <f t="shared" si="42"/>
        <v>0</v>
      </c>
      <c r="K85" s="146">
        <f t="shared" si="42"/>
        <v>0</v>
      </c>
      <c r="L85" s="146">
        <f t="shared" si="42"/>
        <v>0</v>
      </c>
      <c r="M85" s="146">
        <f t="shared" si="42"/>
        <v>0</v>
      </c>
      <c r="N85" s="146">
        <f t="shared" si="42"/>
        <v>1656</v>
      </c>
      <c r="O85" s="146">
        <f t="shared" si="42"/>
        <v>0</v>
      </c>
      <c r="P85" s="146">
        <f t="shared" si="42"/>
        <v>1656</v>
      </c>
      <c r="Q85" s="146">
        <f t="shared" si="42"/>
        <v>0</v>
      </c>
      <c r="R85" s="146">
        <f t="shared" si="42"/>
        <v>0</v>
      </c>
    </row>
    <row r="86" spans="1:18" ht="12.75">
      <c r="A86" s="154" t="s">
        <v>414</v>
      </c>
      <c r="B86" s="167">
        <v>629</v>
      </c>
      <c r="C86" s="156">
        <v>1660</v>
      </c>
      <c r="D86" s="146">
        <f>SUM(I86+N86)</f>
        <v>1656</v>
      </c>
      <c r="E86" s="146">
        <f>SUM(J86+O86)</f>
        <v>0</v>
      </c>
      <c r="F86" s="146">
        <f>SUM(K86+P86)</f>
        <v>1656</v>
      </c>
      <c r="G86" s="146">
        <f>SUM(L86+Q86)</f>
        <v>0</v>
      </c>
      <c r="H86" s="146">
        <f>SUM(M86+R86)</f>
        <v>0</v>
      </c>
      <c r="I86" s="146">
        <f>SUM(J86:M86)</f>
        <v>0</v>
      </c>
      <c r="J86" s="153"/>
      <c r="K86" s="153"/>
      <c r="L86" s="153"/>
      <c r="M86" s="153"/>
      <c r="N86" s="146">
        <f>SUM(O86:R86)</f>
        <v>1656</v>
      </c>
      <c r="O86" s="153"/>
      <c r="P86" s="153">
        <v>1656</v>
      </c>
      <c r="Q86" s="153"/>
      <c r="R86" s="153"/>
    </row>
    <row r="87" spans="1:18" ht="12.75">
      <c r="A87" s="147">
        <v>5203</v>
      </c>
      <c r="B87" s="148"/>
      <c r="C87" s="145">
        <f>C88+C89+C90+C91+C92+C93</f>
        <v>41799</v>
      </c>
      <c r="D87" s="149">
        <f aca="true" t="shared" si="43" ref="D87:R87">D88+D89+D90+D91+D92+D93</f>
        <v>31720</v>
      </c>
      <c r="E87" s="149">
        <f t="shared" si="43"/>
        <v>0</v>
      </c>
      <c r="F87" s="149">
        <f t="shared" si="43"/>
        <v>31720</v>
      </c>
      <c r="G87" s="149">
        <f t="shared" si="43"/>
        <v>0</v>
      </c>
      <c r="H87" s="149">
        <f t="shared" si="43"/>
        <v>0</v>
      </c>
      <c r="I87" s="149">
        <f t="shared" si="43"/>
        <v>0</v>
      </c>
      <c r="J87" s="149">
        <f t="shared" si="43"/>
        <v>0</v>
      </c>
      <c r="K87" s="149">
        <f t="shared" si="43"/>
        <v>0</v>
      </c>
      <c r="L87" s="149">
        <f t="shared" si="43"/>
        <v>0</v>
      </c>
      <c r="M87" s="149">
        <f t="shared" si="43"/>
        <v>0</v>
      </c>
      <c r="N87" s="149">
        <f t="shared" si="43"/>
        <v>31720</v>
      </c>
      <c r="O87" s="149">
        <f t="shared" si="43"/>
        <v>0</v>
      </c>
      <c r="P87" s="149">
        <f t="shared" si="43"/>
        <v>31720</v>
      </c>
      <c r="Q87" s="149">
        <f t="shared" si="43"/>
        <v>0</v>
      </c>
      <c r="R87" s="149">
        <f t="shared" si="43"/>
        <v>0</v>
      </c>
    </row>
    <row r="88" spans="1:18" ht="12.75">
      <c r="A88" s="154" t="s">
        <v>415</v>
      </c>
      <c r="B88" s="167">
        <v>622</v>
      </c>
      <c r="C88" s="156">
        <v>1329</v>
      </c>
      <c r="D88" s="146">
        <f aca="true" t="shared" si="44" ref="D88:H93">SUM(I88+N88)</f>
        <v>1329</v>
      </c>
      <c r="E88" s="146">
        <f t="shared" si="44"/>
        <v>0</v>
      </c>
      <c r="F88" s="146">
        <f t="shared" si="44"/>
        <v>1329</v>
      </c>
      <c r="G88" s="146">
        <f t="shared" si="44"/>
        <v>0</v>
      </c>
      <c r="H88" s="146">
        <f t="shared" si="44"/>
        <v>0</v>
      </c>
      <c r="I88" s="146">
        <f aca="true" t="shared" si="45" ref="I88:I93">SUM(J88:M88)</f>
        <v>0</v>
      </c>
      <c r="J88" s="153"/>
      <c r="K88" s="153"/>
      <c r="L88" s="153"/>
      <c r="M88" s="153"/>
      <c r="N88" s="146">
        <f aca="true" t="shared" si="46" ref="N88:N93">SUM(O88:R88)</f>
        <v>1329</v>
      </c>
      <c r="O88" s="153"/>
      <c r="P88" s="153">
        <v>1329</v>
      </c>
      <c r="Q88" s="153"/>
      <c r="R88" s="153"/>
    </row>
    <row r="89" spans="1:18" ht="12.75">
      <c r="A89" s="154" t="s">
        <v>416</v>
      </c>
      <c r="B89" s="167">
        <v>622</v>
      </c>
      <c r="C89" s="156">
        <v>1130</v>
      </c>
      <c r="D89" s="146">
        <f t="shared" si="44"/>
        <v>1127</v>
      </c>
      <c r="E89" s="146">
        <f t="shared" si="44"/>
        <v>0</v>
      </c>
      <c r="F89" s="146">
        <f t="shared" si="44"/>
        <v>1127</v>
      </c>
      <c r="G89" s="146">
        <f t="shared" si="44"/>
        <v>0</v>
      </c>
      <c r="H89" s="146">
        <f t="shared" si="44"/>
        <v>0</v>
      </c>
      <c r="I89" s="146">
        <f t="shared" si="45"/>
        <v>0</v>
      </c>
      <c r="J89" s="153"/>
      <c r="K89" s="153"/>
      <c r="L89" s="153"/>
      <c r="M89" s="153"/>
      <c r="N89" s="146">
        <f t="shared" si="46"/>
        <v>1127</v>
      </c>
      <c r="O89" s="153"/>
      <c r="P89" s="153">
        <v>1127</v>
      </c>
      <c r="Q89" s="153"/>
      <c r="R89" s="153"/>
    </row>
    <row r="90" spans="1:18" ht="25.5">
      <c r="A90" s="154" t="s">
        <v>417</v>
      </c>
      <c r="B90" s="167">
        <v>619</v>
      </c>
      <c r="C90" s="156">
        <v>6000</v>
      </c>
      <c r="D90" s="146">
        <f>SUM(I90+N90)</f>
        <v>0</v>
      </c>
      <c r="E90" s="146">
        <f t="shared" si="44"/>
        <v>0</v>
      </c>
      <c r="F90" s="146">
        <f t="shared" si="44"/>
        <v>0</v>
      </c>
      <c r="G90" s="146">
        <f t="shared" si="44"/>
        <v>0</v>
      </c>
      <c r="H90" s="146">
        <f t="shared" si="44"/>
        <v>0</v>
      </c>
      <c r="I90" s="146">
        <f t="shared" si="45"/>
        <v>0</v>
      </c>
      <c r="J90" s="153"/>
      <c r="K90" s="153"/>
      <c r="L90" s="153"/>
      <c r="M90" s="153"/>
      <c r="N90" s="146">
        <f t="shared" si="46"/>
        <v>0</v>
      </c>
      <c r="O90" s="153"/>
      <c r="P90" s="153">
        <v>0</v>
      </c>
      <c r="Q90" s="153"/>
      <c r="R90" s="153"/>
    </row>
    <row r="91" spans="1:18" ht="12.75">
      <c r="A91" s="154" t="s">
        <v>418</v>
      </c>
      <c r="B91" s="167">
        <v>622</v>
      </c>
      <c r="C91" s="156">
        <v>5000</v>
      </c>
      <c r="D91" s="146">
        <f>SUM(I91+N91)</f>
        <v>1116</v>
      </c>
      <c r="E91" s="146">
        <f t="shared" si="44"/>
        <v>0</v>
      </c>
      <c r="F91" s="146">
        <f t="shared" si="44"/>
        <v>1116</v>
      </c>
      <c r="G91" s="146">
        <f t="shared" si="44"/>
        <v>0</v>
      </c>
      <c r="H91" s="146">
        <f t="shared" si="44"/>
        <v>0</v>
      </c>
      <c r="I91" s="146">
        <f t="shared" si="45"/>
        <v>0</v>
      </c>
      <c r="J91" s="153"/>
      <c r="K91" s="153"/>
      <c r="L91" s="153"/>
      <c r="M91" s="153"/>
      <c r="N91" s="146">
        <f t="shared" si="46"/>
        <v>1116</v>
      </c>
      <c r="O91" s="153"/>
      <c r="P91" s="153">
        <v>1116</v>
      </c>
      <c r="Q91" s="153"/>
      <c r="R91" s="153"/>
    </row>
    <row r="92" spans="1:18" ht="25.5">
      <c r="A92" s="154" t="s">
        <v>419</v>
      </c>
      <c r="B92" s="155">
        <v>623</v>
      </c>
      <c r="C92" s="164">
        <v>27000</v>
      </c>
      <c r="D92" s="146">
        <f>SUM(I92+N92)</f>
        <v>26819</v>
      </c>
      <c r="E92" s="146">
        <f t="shared" si="44"/>
        <v>0</v>
      </c>
      <c r="F92" s="146">
        <f t="shared" si="44"/>
        <v>26819</v>
      </c>
      <c r="G92" s="146">
        <f t="shared" si="44"/>
        <v>0</v>
      </c>
      <c r="H92" s="146">
        <f t="shared" si="44"/>
        <v>0</v>
      </c>
      <c r="I92" s="146">
        <f t="shared" si="45"/>
        <v>0</v>
      </c>
      <c r="J92" s="153"/>
      <c r="K92" s="153"/>
      <c r="L92" s="153"/>
      <c r="M92" s="153"/>
      <c r="N92" s="146">
        <f t="shared" si="46"/>
        <v>26819</v>
      </c>
      <c r="O92" s="153"/>
      <c r="P92" s="153">
        <v>26819</v>
      </c>
      <c r="Q92" s="153"/>
      <c r="R92" s="153"/>
    </row>
    <row r="93" spans="1:18" ht="12.75">
      <c r="A93" s="154" t="s">
        <v>420</v>
      </c>
      <c r="B93" s="155">
        <v>622</v>
      </c>
      <c r="C93" s="164">
        <v>1340</v>
      </c>
      <c r="D93" s="146">
        <f>SUM(I93+N93)</f>
        <v>1329</v>
      </c>
      <c r="E93" s="146">
        <f t="shared" si="44"/>
        <v>0</v>
      </c>
      <c r="F93" s="146">
        <f t="shared" si="44"/>
        <v>1329</v>
      </c>
      <c r="G93" s="146">
        <f t="shared" si="44"/>
        <v>0</v>
      </c>
      <c r="H93" s="146">
        <f t="shared" si="44"/>
        <v>0</v>
      </c>
      <c r="I93" s="146">
        <f t="shared" si="45"/>
        <v>0</v>
      </c>
      <c r="J93" s="153"/>
      <c r="K93" s="153"/>
      <c r="L93" s="153"/>
      <c r="M93" s="153"/>
      <c r="N93" s="146">
        <f t="shared" si="46"/>
        <v>1329</v>
      </c>
      <c r="O93" s="153"/>
      <c r="P93" s="153">
        <v>1329</v>
      </c>
      <c r="Q93" s="153"/>
      <c r="R93" s="153"/>
    </row>
    <row r="94" spans="1:18" ht="12.75">
      <c r="A94" s="147">
        <v>5204</v>
      </c>
      <c r="B94" s="148"/>
      <c r="C94" s="145">
        <f>C95+C96</f>
        <v>268200</v>
      </c>
      <c r="D94" s="149">
        <f aca="true" t="shared" si="47" ref="D94:R94">D95+D96</f>
        <v>232608</v>
      </c>
      <c r="E94" s="149">
        <f t="shared" si="47"/>
        <v>0</v>
      </c>
      <c r="F94" s="149">
        <f t="shared" si="47"/>
        <v>232608</v>
      </c>
      <c r="G94" s="149">
        <f t="shared" si="47"/>
        <v>0</v>
      </c>
      <c r="H94" s="149">
        <f t="shared" si="47"/>
        <v>0</v>
      </c>
      <c r="I94" s="149">
        <f t="shared" si="47"/>
        <v>0</v>
      </c>
      <c r="J94" s="149">
        <f t="shared" si="47"/>
        <v>0</v>
      </c>
      <c r="K94" s="149">
        <f t="shared" si="47"/>
        <v>0</v>
      </c>
      <c r="L94" s="149">
        <f t="shared" si="47"/>
        <v>0</v>
      </c>
      <c r="M94" s="149">
        <f t="shared" si="47"/>
        <v>0</v>
      </c>
      <c r="N94" s="149">
        <f t="shared" si="47"/>
        <v>232608</v>
      </c>
      <c r="O94" s="149">
        <f t="shared" si="47"/>
        <v>0</v>
      </c>
      <c r="P94" s="149">
        <f t="shared" si="47"/>
        <v>232608</v>
      </c>
      <c r="Q94" s="149">
        <f t="shared" si="47"/>
        <v>0</v>
      </c>
      <c r="R94" s="149">
        <f t="shared" si="47"/>
        <v>0</v>
      </c>
    </row>
    <row r="95" spans="1:18" ht="12.75">
      <c r="A95" s="154" t="s">
        <v>421</v>
      </c>
      <c r="B95" s="155">
        <v>623</v>
      </c>
      <c r="C95" s="164">
        <v>175200</v>
      </c>
      <c r="D95" s="146">
        <f aca="true" t="shared" si="48" ref="D95:H96">SUM(I95+N95)</f>
        <v>175200</v>
      </c>
      <c r="E95" s="146">
        <f t="shared" si="48"/>
        <v>0</v>
      </c>
      <c r="F95" s="146">
        <f t="shared" si="48"/>
        <v>175200</v>
      </c>
      <c r="G95" s="146">
        <f t="shared" si="48"/>
        <v>0</v>
      </c>
      <c r="H95" s="146">
        <f t="shared" si="48"/>
        <v>0</v>
      </c>
      <c r="I95" s="146">
        <f>SUM(J95:M95)</f>
        <v>0</v>
      </c>
      <c r="J95" s="153"/>
      <c r="K95" s="153"/>
      <c r="L95" s="153"/>
      <c r="M95" s="153"/>
      <c r="N95" s="146">
        <f>SUM(O95:R95)</f>
        <v>175200</v>
      </c>
      <c r="O95" s="153"/>
      <c r="P95" s="153">
        <v>175200</v>
      </c>
      <c r="Q95" s="153"/>
      <c r="R95" s="153"/>
    </row>
    <row r="96" spans="1:18" ht="12.75">
      <c r="A96" s="154" t="s">
        <v>422</v>
      </c>
      <c r="B96" s="155">
        <v>623</v>
      </c>
      <c r="C96" s="164">
        <v>93000</v>
      </c>
      <c r="D96" s="146">
        <f t="shared" si="48"/>
        <v>57408</v>
      </c>
      <c r="E96" s="146">
        <f t="shared" si="48"/>
        <v>0</v>
      </c>
      <c r="F96" s="146">
        <f t="shared" si="48"/>
        <v>57408</v>
      </c>
      <c r="G96" s="146">
        <f t="shared" si="48"/>
        <v>0</v>
      </c>
      <c r="H96" s="146">
        <f t="shared" si="48"/>
        <v>0</v>
      </c>
      <c r="I96" s="146">
        <f>SUM(J96:M96)</f>
        <v>0</v>
      </c>
      <c r="J96" s="153"/>
      <c r="K96" s="153"/>
      <c r="L96" s="153"/>
      <c r="M96" s="153"/>
      <c r="N96" s="146">
        <f>SUM(O96:R96)</f>
        <v>57408</v>
      </c>
      <c r="O96" s="153"/>
      <c r="P96" s="153">
        <v>57408</v>
      </c>
      <c r="Q96" s="153"/>
      <c r="R96" s="153"/>
    </row>
    <row r="97" spans="1:18" ht="12.75">
      <c r="A97" s="147">
        <v>5206</v>
      </c>
      <c r="B97" s="148"/>
      <c r="C97" s="145">
        <f>C98+C99+C100+C101+C102+C103+C104+C105+C106+C107+C108+C109</f>
        <v>987711</v>
      </c>
      <c r="D97" s="149">
        <f aca="true" t="shared" si="49" ref="D97:R97">D98+D99+D100+D101+D102+D103+D104+D105+D106+D107+D108+D109</f>
        <v>965552</v>
      </c>
      <c r="E97" s="149">
        <f t="shared" si="49"/>
        <v>180000</v>
      </c>
      <c r="F97" s="149">
        <f t="shared" si="49"/>
        <v>543479</v>
      </c>
      <c r="G97" s="149">
        <f t="shared" si="49"/>
        <v>0</v>
      </c>
      <c r="H97" s="149">
        <f t="shared" si="49"/>
        <v>242073</v>
      </c>
      <c r="I97" s="149">
        <f t="shared" si="49"/>
        <v>0</v>
      </c>
      <c r="J97" s="149">
        <f t="shared" si="49"/>
        <v>0</v>
      </c>
      <c r="K97" s="149">
        <f t="shared" si="49"/>
        <v>0</v>
      </c>
      <c r="L97" s="149">
        <f t="shared" si="49"/>
        <v>0</v>
      </c>
      <c r="M97" s="149">
        <f t="shared" si="49"/>
        <v>0</v>
      </c>
      <c r="N97" s="149">
        <f t="shared" si="49"/>
        <v>965552</v>
      </c>
      <c r="O97" s="149">
        <f t="shared" si="49"/>
        <v>180000</v>
      </c>
      <c r="P97" s="149">
        <f t="shared" si="49"/>
        <v>543479</v>
      </c>
      <c r="Q97" s="149">
        <f t="shared" si="49"/>
        <v>0</v>
      </c>
      <c r="R97" s="149">
        <f t="shared" si="49"/>
        <v>242073</v>
      </c>
    </row>
    <row r="98" spans="1:18" ht="12.75">
      <c r="A98" s="154" t="s">
        <v>423</v>
      </c>
      <c r="B98" s="155">
        <v>603</v>
      </c>
      <c r="C98" s="156">
        <v>129500</v>
      </c>
      <c r="D98" s="146">
        <f aca="true" t="shared" si="50" ref="D98:H108">SUM(I98+N98)</f>
        <v>129467</v>
      </c>
      <c r="E98" s="146">
        <f t="shared" si="50"/>
        <v>0</v>
      </c>
      <c r="F98" s="146">
        <f t="shared" si="50"/>
        <v>129467</v>
      </c>
      <c r="G98" s="146">
        <f t="shared" si="50"/>
        <v>0</v>
      </c>
      <c r="H98" s="146">
        <f t="shared" si="50"/>
        <v>0</v>
      </c>
      <c r="I98" s="146">
        <f aca="true" t="shared" si="51" ref="I98:I109">SUM(J98:M98)</f>
        <v>0</v>
      </c>
      <c r="J98" s="153"/>
      <c r="K98" s="153"/>
      <c r="L98" s="153"/>
      <c r="M98" s="153"/>
      <c r="N98" s="146">
        <f aca="true" t="shared" si="52" ref="N98:N109">SUM(O98:R98)</f>
        <v>129467</v>
      </c>
      <c r="O98" s="153"/>
      <c r="P98" s="157">
        <v>129467</v>
      </c>
      <c r="Q98" s="153"/>
      <c r="R98" s="153"/>
    </row>
    <row r="99" spans="1:18" ht="12.75">
      <c r="A99" s="154" t="s">
        <v>424</v>
      </c>
      <c r="B99" s="167">
        <v>606</v>
      </c>
      <c r="C99" s="156">
        <v>220200</v>
      </c>
      <c r="D99" s="146">
        <f t="shared" si="50"/>
        <v>219338</v>
      </c>
      <c r="E99" s="146">
        <f t="shared" si="50"/>
        <v>0</v>
      </c>
      <c r="F99" s="146">
        <f t="shared" si="50"/>
        <v>219338</v>
      </c>
      <c r="G99" s="146">
        <f t="shared" si="50"/>
        <v>0</v>
      </c>
      <c r="H99" s="146">
        <f t="shared" si="50"/>
        <v>0</v>
      </c>
      <c r="I99" s="146">
        <f t="shared" si="51"/>
        <v>0</v>
      </c>
      <c r="J99" s="153"/>
      <c r="K99" s="153"/>
      <c r="L99" s="153"/>
      <c r="M99" s="153"/>
      <c r="N99" s="146">
        <f t="shared" si="52"/>
        <v>219338</v>
      </c>
      <c r="O99" s="153"/>
      <c r="P99" s="157">
        <v>219338</v>
      </c>
      <c r="Q99" s="153"/>
      <c r="R99" s="153"/>
    </row>
    <row r="100" spans="1:18" ht="12.75">
      <c r="A100" s="154" t="s">
        <v>425</v>
      </c>
      <c r="B100" s="155">
        <v>619</v>
      </c>
      <c r="C100" s="156">
        <v>50100</v>
      </c>
      <c r="D100" s="146">
        <f t="shared" si="50"/>
        <v>49529</v>
      </c>
      <c r="E100" s="146">
        <f t="shared" si="50"/>
        <v>0</v>
      </c>
      <c r="F100" s="146">
        <f t="shared" si="50"/>
        <v>49529</v>
      </c>
      <c r="G100" s="146">
        <f t="shared" si="50"/>
        <v>0</v>
      </c>
      <c r="H100" s="146">
        <f t="shared" si="50"/>
        <v>0</v>
      </c>
      <c r="I100" s="146">
        <f t="shared" si="51"/>
        <v>0</v>
      </c>
      <c r="J100" s="153"/>
      <c r="K100" s="153"/>
      <c r="L100" s="153"/>
      <c r="M100" s="153"/>
      <c r="N100" s="146">
        <f t="shared" si="52"/>
        <v>49529</v>
      </c>
      <c r="O100" s="153"/>
      <c r="P100" s="157">
        <v>49529</v>
      </c>
      <c r="Q100" s="153"/>
      <c r="R100" s="153"/>
    </row>
    <row r="101" spans="1:18" ht="25.5">
      <c r="A101" s="154" t="s">
        <v>426</v>
      </c>
      <c r="B101" s="155">
        <v>626</v>
      </c>
      <c r="C101" s="156">
        <v>31000</v>
      </c>
      <c r="D101" s="146">
        <f t="shared" si="50"/>
        <v>31000</v>
      </c>
      <c r="E101" s="146">
        <f t="shared" si="50"/>
        <v>0</v>
      </c>
      <c r="F101" s="146">
        <f t="shared" si="50"/>
        <v>31000</v>
      </c>
      <c r="G101" s="146">
        <f t="shared" si="50"/>
        <v>0</v>
      </c>
      <c r="H101" s="146">
        <f t="shared" si="50"/>
        <v>0</v>
      </c>
      <c r="I101" s="146">
        <f t="shared" si="51"/>
        <v>0</v>
      </c>
      <c r="J101" s="153"/>
      <c r="K101" s="153"/>
      <c r="L101" s="153"/>
      <c r="M101" s="153"/>
      <c r="N101" s="146">
        <f t="shared" si="52"/>
        <v>31000</v>
      </c>
      <c r="O101" s="153"/>
      <c r="P101" s="157">
        <v>31000</v>
      </c>
      <c r="Q101" s="153"/>
      <c r="R101" s="153"/>
    </row>
    <row r="102" spans="1:18" ht="51">
      <c r="A102" s="154" t="s">
        <v>427</v>
      </c>
      <c r="B102" s="155">
        <v>606</v>
      </c>
      <c r="C102" s="156">
        <v>24826</v>
      </c>
      <c r="D102" s="146">
        <f t="shared" si="50"/>
        <v>24826</v>
      </c>
      <c r="E102" s="146">
        <f t="shared" si="50"/>
        <v>0</v>
      </c>
      <c r="F102" s="146">
        <f t="shared" si="50"/>
        <v>24826</v>
      </c>
      <c r="G102" s="146">
        <f t="shared" si="50"/>
        <v>0</v>
      </c>
      <c r="H102" s="146">
        <f t="shared" si="50"/>
        <v>0</v>
      </c>
      <c r="I102" s="146">
        <f t="shared" si="51"/>
        <v>0</v>
      </c>
      <c r="J102" s="153"/>
      <c r="K102" s="153"/>
      <c r="L102" s="153"/>
      <c r="M102" s="153"/>
      <c r="N102" s="146">
        <f t="shared" si="52"/>
        <v>24826</v>
      </c>
      <c r="O102" s="153"/>
      <c r="P102" s="157">
        <v>24826</v>
      </c>
      <c r="Q102" s="153"/>
      <c r="R102" s="153"/>
    </row>
    <row r="103" spans="1:18" ht="25.5">
      <c r="A103" s="154" t="s">
        <v>428</v>
      </c>
      <c r="B103" s="155">
        <v>628</v>
      </c>
      <c r="C103" s="156">
        <v>242073</v>
      </c>
      <c r="D103" s="146">
        <f t="shared" si="50"/>
        <v>242073</v>
      </c>
      <c r="E103" s="146">
        <f t="shared" si="50"/>
        <v>0</v>
      </c>
      <c r="F103" s="146">
        <f t="shared" si="50"/>
        <v>0</v>
      </c>
      <c r="G103" s="146">
        <f t="shared" si="50"/>
        <v>0</v>
      </c>
      <c r="H103" s="146">
        <f t="shared" si="50"/>
        <v>242073</v>
      </c>
      <c r="I103" s="146">
        <f t="shared" si="51"/>
        <v>0</v>
      </c>
      <c r="J103" s="153"/>
      <c r="K103" s="153"/>
      <c r="L103" s="153"/>
      <c r="M103" s="153"/>
      <c r="N103" s="146">
        <f t="shared" si="52"/>
        <v>242073</v>
      </c>
      <c r="O103" s="153"/>
      <c r="P103" s="156"/>
      <c r="Q103" s="160"/>
      <c r="R103" s="160">
        <v>242073</v>
      </c>
    </row>
    <row r="104" spans="1:18" ht="12.75">
      <c r="A104" s="154" t="s">
        <v>429</v>
      </c>
      <c r="B104" s="155">
        <v>619</v>
      </c>
      <c r="C104" s="156">
        <v>240000</v>
      </c>
      <c r="D104" s="146">
        <f t="shared" si="50"/>
        <v>239477</v>
      </c>
      <c r="E104" s="146">
        <f t="shared" si="50"/>
        <v>180000</v>
      </c>
      <c r="F104" s="146">
        <f t="shared" si="50"/>
        <v>59477</v>
      </c>
      <c r="G104" s="146">
        <f t="shared" si="50"/>
        <v>0</v>
      </c>
      <c r="H104" s="146">
        <f t="shared" si="50"/>
        <v>0</v>
      </c>
      <c r="I104" s="146">
        <f t="shared" si="51"/>
        <v>0</v>
      </c>
      <c r="J104" s="153"/>
      <c r="K104" s="153"/>
      <c r="L104" s="153"/>
      <c r="M104" s="153"/>
      <c r="N104" s="146">
        <f t="shared" si="52"/>
        <v>239477</v>
      </c>
      <c r="O104" s="160">
        <v>180000</v>
      </c>
      <c r="P104" s="157">
        <v>59477</v>
      </c>
      <c r="Q104" s="160"/>
      <c r="R104" s="153"/>
    </row>
    <row r="105" spans="1:18" ht="25.5">
      <c r="A105" s="172" t="s">
        <v>430</v>
      </c>
      <c r="B105" s="155">
        <v>619</v>
      </c>
      <c r="C105" s="156">
        <v>20000</v>
      </c>
      <c r="D105" s="146">
        <f t="shared" si="50"/>
        <v>0</v>
      </c>
      <c r="E105" s="146">
        <f t="shared" si="50"/>
        <v>0</v>
      </c>
      <c r="F105" s="146">
        <f t="shared" si="50"/>
        <v>0</v>
      </c>
      <c r="G105" s="146">
        <f t="shared" si="50"/>
        <v>0</v>
      </c>
      <c r="H105" s="146">
        <f t="shared" si="50"/>
        <v>0</v>
      </c>
      <c r="I105" s="146">
        <f t="shared" si="51"/>
        <v>0</v>
      </c>
      <c r="J105" s="153"/>
      <c r="K105" s="153"/>
      <c r="L105" s="153"/>
      <c r="M105" s="153"/>
      <c r="N105" s="146">
        <f t="shared" si="52"/>
        <v>0</v>
      </c>
      <c r="O105" s="160"/>
      <c r="P105" s="156"/>
      <c r="Q105" s="160"/>
      <c r="R105" s="153"/>
    </row>
    <row r="106" spans="1:18" ht="12.75">
      <c r="A106" s="154" t="s">
        <v>431</v>
      </c>
      <c r="B106" s="155">
        <v>606</v>
      </c>
      <c r="C106" s="156">
        <v>4980</v>
      </c>
      <c r="D106" s="146">
        <f t="shared" si="50"/>
        <v>4980</v>
      </c>
      <c r="E106" s="146">
        <f t="shared" si="50"/>
        <v>0</v>
      </c>
      <c r="F106" s="146">
        <f t="shared" si="50"/>
        <v>4980</v>
      </c>
      <c r="G106" s="146">
        <f t="shared" si="50"/>
        <v>0</v>
      </c>
      <c r="H106" s="146">
        <f t="shared" si="50"/>
        <v>0</v>
      </c>
      <c r="I106" s="146">
        <f t="shared" si="51"/>
        <v>0</v>
      </c>
      <c r="J106" s="153"/>
      <c r="K106" s="153"/>
      <c r="L106" s="153"/>
      <c r="M106" s="153"/>
      <c r="N106" s="146">
        <f t="shared" si="52"/>
        <v>4980</v>
      </c>
      <c r="O106" s="153"/>
      <c r="P106" s="157">
        <v>4980</v>
      </c>
      <c r="Q106" s="160"/>
      <c r="R106" s="153"/>
    </row>
    <row r="107" spans="1:18" ht="12.75">
      <c r="A107" s="154" t="s">
        <v>432</v>
      </c>
      <c r="B107" s="155">
        <v>606</v>
      </c>
      <c r="C107" s="156">
        <v>7000</v>
      </c>
      <c r="D107" s="146">
        <f t="shared" si="50"/>
        <v>6980</v>
      </c>
      <c r="E107" s="146">
        <f t="shared" si="50"/>
        <v>0</v>
      </c>
      <c r="F107" s="146">
        <f t="shared" si="50"/>
        <v>6980</v>
      </c>
      <c r="G107" s="146">
        <f t="shared" si="50"/>
        <v>0</v>
      </c>
      <c r="H107" s="146">
        <f t="shared" si="50"/>
        <v>0</v>
      </c>
      <c r="I107" s="146">
        <f t="shared" si="51"/>
        <v>0</v>
      </c>
      <c r="J107" s="153"/>
      <c r="K107" s="153"/>
      <c r="L107" s="153"/>
      <c r="M107" s="153"/>
      <c r="N107" s="146">
        <f t="shared" si="52"/>
        <v>6980</v>
      </c>
      <c r="O107" s="153"/>
      <c r="P107" s="157">
        <v>6980</v>
      </c>
      <c r="Q107" s="160"/>
      <c r="R107" s="153"/>
    </row>
    <row r="108" spans="1:18" ht="25.5">
      <c r="A108" s="154" t="s">
        <v>433</v>
      </c>
      <c r="B108" s="155">
        <v>606</v>
      </c>
      <c r="C108" s="156">
        <v>14000</v>
      </c>
      <c r="D108" s="146">
        <f t="shared" si="50"/>
        <v>13850</v>
      </c>
      <c r="E108" s="146">
        <f t="shared" si="50"/>
        <v>0</v>
      </c>
      <c r="F108" s="146">
        <f t="shared" si="50"/>
        <v>13850</v>
      </c>
      <c r="G108" s="146">
        <f t="shared" si="50"/>
        <v>0</v>
      </c>
      <c r="H108" s="146">
        <f t="shared" si="50"/>
        <v>0</v>
      </c>
      <c r="I108" s="146">
        <f t="shared" si="51"/>
        <v>0</v>
      </c>
      <c r="J108" s="153"/>
      <c r="K108" s="153"/>
      <c r="L108" s="153"/>
      <c r="M108" s="153"/>
      <c r="N108" s="146">
        <f t="shared" si="52"/>
        <v>13850</v>
      </c>
      <c r="O108" s="153"/>
      <c r="P108" s="157">
        <v>13850</v>
      </c>
      <c r="Q108" s="160"/>
      <c r="R108" s="153"/>
    </row>
    <row r="109" spans="1:18" ht="12.75">
      <c r="A109" s="154" t="s">
        <v>434</v>
      </c>
      <c r="B109" s="155">
        <v>628</v>
      </c>
      <c r="C109" s="156">
        <v>4032</v>
      </c>
      <c r="D109" s="146">
        <f>SUM(I109+N109)</f>
        <v>4032</v>
      </c>
      <c r="E109" s="146">
        <f>SUM(J109+O109)</f>
        <v>0</v>
      </c>
      <c r="F109" s="146">
        <f>SUM(K109+P109)</f>
        <v>4032</v>
      </c>
      <c r="G109" s="146">
        <f>SUM(L109+Q109)</f>
        <v>0</v>
      </c>
      <c r="H109" s="146">
        <f>SUM(M109+R109)</f>
        <v>0</v>
      </c>
      <c r="I109" s="146">
        <f t="shared" si="51"/>
        <v>0</v>
      </c>
      <c r="J109" s="153"/>
      <c r="K109" s="153"/>
      <c r="L109" s="153"/>
      <c r="M109" s="153"/>
      <c r="N109" s="146">
        <f t="shared" si="52"/>
        <v>4032</v>
      </c>
      <c r="O109" s="153"/>
      <c r="P109" s="157">
        <v>4032</v>
      </c>
      <c r="Q109" s="160"/>
      <c r="R109" s="153"/>
    </row>
    <row r="110" spans="1:18" ht="25.5">
      <c r="A110" s="143" t="s">
        <v>379</v>
      </c>
      <c r="B110" s="144"/>
      <c r="C110" s="145">
        <f>C111+C113</f>
        <v>215960</v>
      </c>
      <c r="D110" s="149">
        <f aca="true" t="shared" si="53" ref="D110:R110">D111+D113</f>
        <v>15960</v>
      </c>
      <c r="E110" s="149">
        <f t="shared" si="53"/>
        <v>0</v>
      </c>
      <c r="F110" s="149">
        <f t="shared" si="53"/>
        <v>15960</v>
      </c>
      <c r="G110" s="149">
        <f t="shared" si="53"/>
        <v>0</v>
      </c>
      <c r="H110" s="149">
        <f t="shared" si="53"/>
        <v>0</v>
      </c>
      <c r="I110" s="149">
        <f t="shared" si="53"/>
        <v>0</v>
      </c>
      <c r="J110" s="149">
        <f t="shared" si="53"/>
        <v>0</v>
      </c>
      <c r="K110" s="149">
        <f t="shared" si="53"/>
        <v>0</v>
      </c>
      <c r="L110" s="149">
        <f t="shared" si="53"/>
        <v>0</v>
      </c>
      <c r="M110" s="149">
        <f t="shared" si="53"/>
        <v>0</v>
      </c>
      <c r="N110" s="149">
        <f t="shared" si="53"/>
        <v>15960</v>
      </c>
      <c r="O110" s="149">
        <f t="shared" si="53"/>
        <v>0</v>
      </c>
      <c r="P110" s="149">
        <f t="shared" si="53"/>
        <v>15960</v>
      </c>
      <c r="Q110" s="149">
        <f t="shared" si="53"/>
        <v>0</v>
      </c>
      <c r="R110" s="149">
        <f t="shared" si="53"/>
        <v>0</v>
      </c>
    </row>
    <row r="111" spans="1:18" ht="12.75">
      <c r="A111" s="154">
        <v>5205</v>
      </c>
      <c r="B111" s="148"/>
      <c r="C111" s="164">
        <f>C112</f>
        <v>15960</v>
      </c>
      <c r="D111" s="149">
        <f aca="true" t="shared" si="54" ref="D111:R111">D112</f>
        <v>15960</v>
      </c>
      <c r="E111" s="149">
        <f t="shared" si="54"/>
        <v>0</v>
      </c>
      <c r="F111" s="149">
        <f t="shared" si="54"/>
        <v>15960</v>
      </c>
      <c r="G111" s="149">
        <f t="shared" si="54"/>
        <v>0</v>
      </c>
      <c r="H111" s="149">
        <f t="shared" si="54"/>
        <v>0</v>
      </c>
      <c r="I111" s="149">
        <f t="shared" si="54"/>
        <v>0</v>
      </c>
      <c r="J111" s="149">
        <f t="shared" si="54"/>
        <v>0</v>
      </c>
      <c r="K111" s="149">
        <f t="shared" si="54"/>
        <v>0</v>
      </c>
      <c r="L111" s="149">
        <f t="shared" si="54"/>
        <v>0</v>
      </c>
      <c r="M111" s="149">
        <f t="shared" si="54"/>
        <v>0</v>
      </c>
      <c r="N111" s="149">
        <f t="shared" si="54"/>
        <v>15960</v>
      </c>
      <c r="O111" s="149">
        <f t="shared" si="54"/>
        <v>0</v>
      </c>
      <c r="P111" s="149">
        <f t="shared" si="54"/>
        <v>15960</v>
      </c>
      <c r="Q111" s="149">
        <f t="shared" si="54"/>
        <v>0</v>
      </c>
      <c r="R111" s="149">
        <f t="shared" si="54"/>
        <v>0</v>
      </c>
    </row>
    <row r="112" spans="1:18" ht="12.75">
      <c r="A112" s="154" t="s">
        <v>435</v>
      </c>
      <c r="B112" s="155">
        <v>714</v>
      </c>
      <c r="C112" s="164">
        <v>15960</v>
      </c>
      <c r="D112" s="146">
        <f>SUM(I112+N112)</f>
        <v>15960</v>
      </c>
      <c r="E112" s="146">
        <f>SUM(J112+O112)</f>
        <v>0</v>
      </c>
      <c r="F112" s="146">
        <f>SUM(K112+P112)</f>
        <v>15960</v>
      </c>
      <c r="G112" s="146">
        <f>SUM(L112+Q112)</f>
        <v>0</v>
      </c>
      <c r="H112" s="146">
        <f>SUM(M112+R112)</f>
        <v>0</v>
      </c>
      <c r="I112" s="146">
        <f>SUM(J112:M112)</f>
        <v>0</v>
      </c>
      <c r="J112" s="165"/>
      <c r="K112" s="165"/>
      <c r="L112" s="165"/>
      <c r="M112" s="165"/>
      <c r="N112" s="146">
        <f>SUM(O112:R112)</f>
        <v>15960</v>
      </c>
      <c r="O112" s="165"/>
      <c r="P112" s="166">
        <v>15960</v>
      </c>
      <c r="Q112" s="165"/>
      <c r="R112" s="165"/>
    </row>
    <row r="113" spans="1:18" ht="12.75">
      <c r="A113" s="147">
        <v>5206</v>
      </c>
      <c r="B113" s="148"/>
      <c r="C113" s="145">
        <f>C114</f>
        <v>200000</v>
      </c>
      <c r="D113" s="149">
        <f aca="true" t="shared" si="55" ref="D113:R113">D114</f>
        <v>0</v>
      </c>
      <c r="E113" s="149">
        <f t="shared" si="55"/>
        <v>0</v>
      </c>
      <c r="F113" s="149">
        <f t="shared" si="55"/>
        <v>0</v>
      </c>
      <c r="G113" s="149">
        <f t="shared" si="55"/>
        <v>0</v>
      </c>
      <c r="H113" s="149">
        <f t="shared" si="55"/>
        <v>0</v>
      </c>
      <c r="I113" s="149">
        <f t="shared" si="55"/>
        <v>0</v>
      </c>
      <c r="J113" s="149">
        <f t="shared" si="55"/>
        <v>0</v>
      </c>
      <c r="K113" s="149">
        <f t="shared" si="55"/>
        <v>0</v>
      </c>
      <c r="L113" s="149">
        <f t="shared" si="55"/>
        <v>0</v>
      </c>
      <c r="M113" s="149">
        <f t="shared" si="55"/>
        <v>0</v>
      </c>
      <c r="N113" s="149">
        <f t="shared" si="55"/>
        <v>0</v>
      </c>
      <c r="O113" s="149">
        <f t="shared" si="55"/>
        <v>0</v>
      </c>
      <c r="P113" s="149">
        <f t="shared" si="55"/>
        <v>0</v>
      </c>
      <c r="Q113" s="149">
        <f t="shared" si="55"/>
        <v>0</v>
      </c>
      <c r="R113" s="149">
        <f t="shared" si="55"/>
        <v>0</v>
      </c>
    </row>
    <row r="114" spans="1:18" ht="12.75">
      <c r="A114" s="154" t="s">
        <v>436</v>
      </c>
      <c r="B114" s="155">
        <v>714</v>
      </c>
      <c r="C114" s="156">
        <v>200000</v>
      </c>
      <c r="D114" s="146">
        <f>SUM(I114+N114)</f>
        <v>0</v>
      </c>
      <c r="E114" s="146">
        <f>SUM(J114+O114)</f>
        <v>0</v>
      </c>
      <c r="F114" s="146">
        <f>SUM(K114+P114)</f>
        <v>0</v>
      </c>
      <c r="G114" s="146">
        <f>SUM(L114+Q114)</f>
        <v>0</v>
      </c>
      <c r="H114" s="146">
        <f>SUM(M114+R114)</f>
        <v>0</v>
      </c>
      <c r="I114" s="146">
        <f>SUM(J114:M114)</f>
        <v>0</v>
      </c>
      <c r="J114" s="165"/>
      <c r="K114" s="165"/>
      <c r="L114" s="165"/>
      <c r="M114" s="165"/>
      <c r="N114" s="146">
        <f>SUM(O114:R114)</f>
        <v>0</v>
      </c>
      <c r="O114" s="165"/>
      <c r="P114" s="166">
        <v>0</v>
      </c>
      <c r="Q114" s="165"/>
      <c r="R114" s="165"/>
    </row>
    <row r="115" spans="1:18" ht="25.5">
      <c r="A115" s="143" t="s">
        <v>381</v>
      </c>
      <c r="B115" s="144"/>
      <c r="C115" s="145">
        <f>C118+C116</f>
        <v>1000</v>
      </c>
      <c r="D115" s="149">
        <f aca="true" t="shared" si="56" ref="D115:R115">D118+D116</f>
        <v>737</v>
      </c>
      <c r="E115" s="149">
        <f t="shared" si="56"/>
        <v>0</v>
      </c>
      <c r="F115" s="149">
        <f t="shared" si="56"/>
        <v>737</v>
      </c>
      <c r="G115" s="149">
        <f t="shared" si="56"/>
        <v>0</v>
      </c>
      <c r="H115" s="149">
        <f t="shared" si="56"/>
        <v>0</v>
      </c>
      <c r="I115" s="149">
        <f t="shared" si="56"/>
        <v>0</v>
      </c>
      <c r="J115" s="149">
        <f t="shared" si="56"/>
        <v>0</v>
      </c>
      <c r="K115" s="149">
        <f t="shared" si="56"/>
        <v>0</v>
      </c>
      <c r="L115" s="149">
        <f t="shared" si="56"/>
        <v>0</v>
      </c>
      <c r="M115" s="149">
        <f t="shared" si="56"/>
        <v>0</v>
      </c>
      <c r="N115" s="149">
        <f t="shared" si="56"/>
        <v>737</v>
      </c>
      <c r="O115" s="149">
        <f t="shared" si="56"/>
        <v>0</v>
      </c>
      <c r="P115" s="149">
        <f t="shared" si="56"/>
        <v>737</v>
      </c>
      <c r="Q115" s="149">
        <f t="shared" si="56"/>
        <v>0</v>
      </c>
      <c r="R115" s="149">
        <f t="shared" si="56"/>
        <v>0</v>
      </c>
    </row>
    <row r="116" spans="1:18" ht="12.75">
      <c r="A116" s="147">
        <v>5203</v>
      </c>
      <c r="B116" s="148"/>
      <c r="C116" s="145">
        <f>C117</f>
        <v>1000</v>
      </c>
      <c r="D116" s="149">
        <f aca="true" t="shared" si="57" ref="D116:R116">D117</f>
        <v>737</v>
      </c>
      <c r="E116" s="149">
        <f t="shared" si="57"/>
        <v>0</v>
      </c>
      <c r="F116" s="149">
        <f t="shared" si="57"/>
        <v>737</v>
      </c>
      <c r="G116" s="149">
        <f t="shared" si="57"/>
        <v>0</v>
      </c>
      <c r="H116" s="149">
        <f t="shared" si="57"/>
        <v>0</v>
      </c>
      <c r="I116" s="149">
        <f t="shared" si="57"/>
        <v>0</v>
      </c>
      <c r="J116" s="149">
        <f t="shared" si="57"/>
        <v>0</v>
      </c>
      <c r="K116" s="149">
        <f t="shared" si="57"/>
        <v>0</v>
      </c>
      <c r="L116" s="149">
        <f t="shared" si="57"/>
        <v>0</v>
      </c>
      <c r="M116" s="149">
        <f t="shared" si="57"/>
        <v>0</v>
      </c>
      <c r="N116" s="149">
        <f t="shared" si="57"/>
        <v>737</v>
      </c>
      <c r="O116" s="149">
        <f t="shared" si="57"/>
        <v>0</v>
      </c>
      <c r="P116" s="149">
        <f t="shared" si="57"/>
        <v>737</v>
      </c>
      <c r="Q116" s="149">
        <f t="shared" si="57"/>
        <v>0</v>
      </c>
      <c r="R116" s="149">
        <f t="shared" si="57"/>
        <v>0</v>
      </c>
    </row>
    <row r="117" spans="1:18" ht="12.75">
      <c r="A117" s="154" t="s">
        <v>437</v>
      </c>
      <c r="B117" s="155">
        <v>898</v>
      </c>
      <c r="C117" s="164">
        <v>1000</v>
      </c>
      <c r="D117" s="146">
        <f>SUM(I117+N117)</f>
        <v>737</v>
      </c>
      <c r="E117" s="146">
        <f>SUM(J117+O117)</f>
        <v>0</v>
      </c>
      <c r="F117" s="146">
        <f>SUM(K117+P117)</f>
        <v>737</v>
      </c>
      <c r="G117" s="146">
        <f>SUM(L117+Q117)</f>
        <v>0</v>
      </c>
      <c r="H117" s="146">
        <f>SUM(M117+R117)</f>
        <v>0</v>
      </c>
      <c r="I117" s="146">
        <f>SUM(J117:M117)</f>
        <v>0</v>
      </c>
      <c r="J117" s="165"/>
      <c r="K117" s="165"/>
      <c r="L117" s="165"/>
      <c r="M117" s="165"/>
      <c r="N117" s="146">
        <f>SUM(O117:R117)</f>
        <v>737</v>
      </c>
      <c r="O117" s="165"/>
      <c r="P117" s="165">
        <v>737</v>
      </c>
      <c r="Q117" s="165"/>
      <c r="R117" s="165"/>
    </row>
    <row r="118" spans="1:18" ht="12.75">
      <c r="A118" s="147">
        <v>5206</v>
      </c>
      <c r="B118" s="148"/>
      <c r="C118" s="145">
        <f>C119</f>
        <v>0</v>
      </c>
      <c r="D118" s="149">
        <f aca="true" t="shared" si="58" ref="D118:R118">D119</f>
        <v>0</v>
      </c>
      <c r="E118" s="149">
        <f t="shared" si="58"/>
        <v>0</v>
      </c>
      <c r="F118" s="149">
        <f t="shared" si="58"/>
        <v>0</v>
      </c>
      <c r="G118" s="149">
        <f t="shared" si="58"/>
        <v>0</v>
      </c>
      <c r="H118" s="149">
        <f t="shared" si="58"/>
        <v>0</v>
      </c>
      <c r="I118" s="149">
        <f t="shared" si="58"/>
        <v>0</v>
      </c>
      <c r="J118" s="149">
        <f t="shared" si="58"/>
        <v>0</v>
      </c>
      <c r="K118" s="149">
        <f t="shared" si="58"/>
        <v>0</v>
      </c>
      <c r="L118" s="149">
        <f t="shared" si="58"/>
        <v>0</v>
      </c>
      <c r="M118" s="149">
        <f t="shared" si="58"/>
        <v>0</v>
      </c>
      <c r="N118" s="149">
        <f t="shared" si="58"/>
        <v>0</v>
      </c>
      <c r="O118" s="149">
        <f t="shared" si="58"/>
        <v>0</v>
      </c>
      <c r="P118" s="149">
        <f t="shared" si="58"/>
        <v>0</v>
      </c>
      <c r="Q118" s="149">
        <f t="shared" si="58"/>
        <v>0</v>
      </c>
      <c r="R118" s="149">
        <f t="shared" si="58"/>
        <v>0</v>
      </c>
    </row>
    <row r="119" spans="1:18" ht="12.75">
      <c r="A119" s="173"/>
      <c r="B119" s="167"/>
      <c r="C119" s="156"/>
      <c r="D119" s="146">
        <f>SUM(I119+N119)</f>
        <v>0</v>
      </c>
      <c r="E119" s="146">
        <f>SUM(J119+O119)</f>
        <v>0</v>
      </c>
      <c r="F119" s="146">
        <f>SUM(K119+P119)</f>
        <v>0</v>
      </c>
      <c r="G119" s="146">
        <f>SUM(L119+Q119)</f>
        <v>0</v>
      </c>
      <c r="H119" s="146">
        <f>SUM(M119+R119)</f>
        <v>0</v>
      </c>
      <c r="I119" s="146">
        <f>SUM(J119:M119)</f>
        <v>0</v>
      </c>
      <c r="J119" s="157"/>
      <c r="K119" s="157"/>
      <c r="L119" s="157"/>
      <c r="M119" s="157"/>
      <c r="N119" s="146">
        <f>SUM(O119:R119)</f>
        <v>0</v>
      </c>
      <c r="O119" s="157"/>
      <c r="P119" s="157"/>
      <c r="Q119" s="157"/>
      <c r="R119" s="157"/>
    </row>
    <row r="120" spans="1:18" ht="12.75">
      <c r="A120" s="134" t="s">
        <v>438</v>
      </c>
      <c r="B120" s="135"/>
      <c r="C120" s="136">
        <f>C121</f>
        <v>192000</v>
      </c>
      <c r="D120" s="136">
        <f aca="true" t="shared" si="59" ref="D120:R120">D121</f>
        <v>51767</v>
      </c>
      <c r="E120" s="136">
        <f t="shared" si="59"/>
        <v>0</v>
      </c>
      <c r="F120" s="136">
        <f t="shared" si="59"/>
        <v>51767</v>
      </c>
      <c r="G120" s="136">
        <f t="shared" si="59"/>
        <v>0</v>
      </c>
      <c r="H120" s="136">
        <f t="shared" si="59"/>
        <v>0</v>
      </c>
      <c r="I120" s="136">
        <f t="shared" si="59"/>
        <v>0</v>
      </c>
      <c r="J120" s="136">
        <f t="shared" si="59"/>
        <v>0</v>
      </c>
      <c r="K120" s="136">
        <f t="shared" si="59"/>
        <v>0</v>
      </c>
      <c r="L120" s="136">
        <f t="shared" si="59"/>
        <v>0</v>
      </c>
      <c r="M120" s="136">
        <f t="shared" si="59"/>
        <v>0</v>
      </c>
      <c r="N120" s="136">
        <f t="shared" si="59"/>
        <v>51767</v>
      </c>
      <c r="O120" s="136">
        <f t="shared" si="59"/>
        <v>0</v>
      </c>
      <c r="P120" s="136">
        <f t="shared" si="59"/>
        <v>51767</v>
      </c>
      <c r="Q120" s="136">
        <f t="shared" si="59"/>
        <v>0</v>
      </c>
      <c r="R120" s="136">
        <f t="shared" si="59"/>
        <v>0</v>
      </c>
    </row>
    <row r="121" spans="1:18" ht="12.75">
      <c r="A121" s="143" t="s">
        <v>385</v>
      </c>
      <c r="B121" s="148"/>
      <c r="C121" s="145">
        <f>C122+C124</f>
        <v>192000</v>
      </c>
      <c r="D121" s="146">
        <f aca="true" t="shared" si="60" ref="D121:R121">SUM(D122+D124)</f>
        <v>51767</v>
      </c>
      <c r="E121" s="146">
        <f t="shared" si="60"/>
        <v>0</v>
      </c>
      <c r="F121" s="146">
        <f t="shared" si="60"/>
        <v>51767</v>
      </c>
      <c r="G121" s="146">
        <f t="shared" si="60"/>
        <v>0</v>
      </c>
      <c r="H121" s="146">
        <f t="shared" si="60"/>
        <v>0</v>
      </c>
      <c r="I121" s="146">
        <f t="shared" si="60"/>
        <v>0</v>
      </c>
      <c r="J121" s="146">
        <f t="shared" si="60"/>
        <v>0</v>
      </c>
      <c r="K121" s="146">
        <f t="shared" si="60"/>
        <v>0</v>
      </c>
      <c r="L121" s="146">
        <f t="shared" si="60"/>
        <v>0</v>
      </c>
      <c r="M121" s="146">
        <f t="shared" si="60"/>
        <v>0</v>
      </c>
      <c r="N121" s="146">
        <f t="shared" si="60"/>
        <v>51767</v>
      </c>
      <c r="O121" s="146">
        <f t="shared" si="60"/>
        <v>0</v>
      </c>
      <c r="P121" s="146">
        <f t="shared" si="60"/>
        <v>51767</v>
      </c>
      <c r="Q121" s="146">
        <f t="shared" si="60"/>
        <v>0</v>
      </c>
      <c r="R121" s="146">
        <f t="shared" si="60"/>
        <v>0</v>
      </c>
    </row>
    <row r="122" spans="1:18" ht="12.75">
      <c r="A122" s="147">
        <v>5301</v>
      </c>
      <c r="B122" s="148"/>
      <c r="C122" s="145">
        <f>C123</f>
        <v>0</v>
      </c>
      <c r="D122" s="146">
        <f aca="true" t="shared" si="61" ref="D122:R122">SUM(D123:D123)</f>
        <v>0</v>
      </c>
      <c r="E122" s="146">
        <f t="shared" si="61"/>
        <v>0</v>
      </c>
      <c r="F122" s="146">
        <f t="shared" si="61"/>
        <v>0</v>
      </c>
      <c r="G122" s="146">
        <f t="shared" si="61"/>
        <v>0</v>
      </c>
      <c r="H122" s="146">
        <f t="shared" si="61"/>
        <v>0</v>
      </c>
      <c r="I122" s="146">
        <f t="shared" si="61"/>
        <v>0</v>
      </c>
      <c r="J122" s="146">
        <f t="shared" si="61"/>
        <v>0</v>
      </c>
      <c r="K122" s="146">
        <f t="shared" si="61"/>
        <v>0</v>
      </c>
      <c r="L122" s="146">
        <f t="shared" si="61"/>
        <v>0</v>
      </c>
      <c r="M122" s="146">
        <f t="shared" si="61"/>
        <v>0</v>
      </c>
      <c r="N122" s="146">
        <f t="shared" si="61"/>
        <v>0</v>
      </c>
      <c r="O122" s="146">
        <f t="shared" si="61"/>
        <v>0</v>
      </c>
      <c r="P122" s="146">
        <f t="shared" si="61"/>
        <v>0</v>
      </c>
      <c r="Q122" s="146">
        <f t="shared" si="61"/>
        <v>0</v>
      </c>
      <c r="R122" s="146">
        <f t="shared" si="61"/>
        <v>0</v>
      </c>
    </row>
    <row r="123" spans="1:18" ht="12.75">
      <c r="A123" s="173"/>
      <c r="B123" s="155"/>
      <c r="C123" s="164"/>
      <c r="D123" s="146">
        <f>SUM(I123+N123)</f>
        <v>0</v>
      </c>
      <c r="E123" s="146">
        <f>SUM(J123+O123)</f>
        <v>0</v>
      </c>
      <c r="F123" s="146">
        <f>SUM(K123+P123)</f>
        <v>0</v>
      </c>
      <c r="G123" s="146">
        <f>SUM(L123+Q123)</f>
        <v>0</v>
      </c>
      <c r="H123" s="146">
        <f>SUM(M123+R123)</f>
        <v>0</v>
      </c>
      <c r="I123" s="146">
        <f>SUM(J123:M123)</f>
        <v>0</v>
      </c>
      <c r="J123" s="153"/>
      <c r="K123" s="153"/>
      <c r="L123" s="153"/>
      <c r="M123" s="153"/>
      <c r="N123" s="146">
        <f>SUM(O123:R123)</f>
        <v>0</v>
      </c>
      <c r="O123" s="153"/>
      <c r="P123" s="153">
        <v>0</v>
      </c>
      <c r="Q123" s="153"/>
      <c r="R123" s="153"/>
    </row>
    <row r="124" spans="1:18" ht="12.75">
      <c r="A124" s="147">
        <v>5309</v>
      </c>
      <c r="B124" s="148"/>
      <c r="C124" s="145">
        <f>C125+C126+C127</f>
        <v>192000</v>
      </c>
      <c r="D124" s="149">
        <f aca="true" t="shared" si="62" ref="D124:R124">D125+D126+D127</f>
        <v>51767</v>
      </c>
      <c r="E124" s="149">
        <f t="shared" si="62"/>
        <v>0</v>
      </c>
      <c r="F124" s="149">
        <f t="shared" si="62"/>
        <v>51767</v>
      </c>
      <c r="G124" s="149">
        <f t="shared" si="62"/>
        <v>0</v>
      </c>
      <c r="H124" s="149">
        <f t="shared" si="62"/>
        <v>0</v>
      </c>
      <c r="I124" s="149">
        <f t="shared" si="62"/>
        <v>0</v>
      </c>
      <c r="J124" s="149">
        <f t="shared" si="62"/>
        <v>0</v>
      </c>
      <c r="K124" s="149">
        <f t="shared" si="62"/>
        <v>0</v>
      </c>
      <c r="L124" s="149">
        <f t="shared" si="62"/>
        <v>0</v>
      </c>
      <c r="M124" s="149">
        <f t="shared" si="62"/>
        <v>0</v>
      </c>
      <c r="N124" s="149">
        <f t="shared" si="62"/>
        <v>51767</v>
      </c>
      <c r="O124" s="149">
        <f t="shared" si="62"/>
        <v>0</v>
      </c>
      <c r="P124" s="149">
        <f t="shared" si="62"/>
        <v>51767</v>
      </c>
      <c r="Q124" s="149">
        <f t="shared" si="62"/>
        <v>0</v>
      </c>
      <c r="R124" s="149">
        <f t="shared" si="62"/>
        <v>0</v>
      </c>
    </row>
    <row r="125" spans="1:18" ht="12.75">
      <c r="A125" s="154" t="s">
        <v>439</v>
      </c>
      <c r="B125" s="155">
        <v>122</v>
      </c>
      <c r="C125" s="156">
        <v>4000</v>
      </c>
      <c r="D125" s="146">
        <f>SUM(I125+N125)</f>
        <v>0</v>
      </c>
      <c r="E125" s="146">
        <f>SUM(J125+O125)</f>
        <v>0</v>
      </c>
      <c r="F125" s="146">
        <f>SUM(K125+P125)</f>
        <v>0</v>
      </c>
      <c r="G125" s="146">
        <f>SUM(L125+Q125)</f>
        <v>0</v>
      </c>
      <c r="H125" s="146">
        <f>SUM(M125+R125)</f>
        <v>0</v>
      </c>
      <c r="I125" s="146">
        <f>SUM(J125:M125)</f>
        <v>0</v>
      </c>
      <c r="J125" s="153"/>
      <c r="K125" s="153"/>
      <c r="L125" s="153"/>
      <c r="M125" s="153"/>
      <c r="N125" s="146">
        <f>SUM(O125:R125)</f>
        <v>0</v>
      </c>
      <c r="O125" s="153"/>
      <c r="P125" s="153">
        <v>0</v>
      </c>
      <c r="Q125" s="153"/>
      <c r="R125" s="153"/>
    </row>
    <row r="126" spans="1:18" ht="12.75">
      <c r="A126" s="154" t="s">
        <v>440</v>
      </c>
      <c r="B126" s="155">
        <v>122</v>
      </c>
      <c r="C126" s="156">
        <v>100000</v>
      </c>
      <c r="D126" s="146">
        <f>SUM(I126+N126)</f>
        <v>2400</v>
      </c>
      <c r="E126" s="146">
        <f aca="true" t="shared" si="63" ref="E126:H127">SUM(J126+O126)</f>
        <v>0</v>
      </c>
      <c r="F126" s="146">
        <f t="shared" si="63"/>
        <v>2400</v>
      </c>
      <c r="G126" s="146">
        <f t="shared" si="63"/>
        <v>0</v>
      </c>
      <c r="H126" s="146">
        <f t="shared" si="63"/>
        <v>0</v>
      </c>
      <c r="I126" s="146">
        <f>SUM(J126:M126)</f>
        <v>0</v>
      </c>
      <c r="J126" s="153"/>
      <c r="K126" s="153"/>
      <c r="L126" s="153"/>
      <c r="M126" s="153"/>
      <c r="N126" s="146">
        <f>SUM(O126:R126)</f>
        <v>2400</v>
      </c>
      <c r="O126" s="153"/>
      <c r="P126" s="153">
        <v>2400</v>
      </c>
      <c r="Q126" s="153"/>
      <c r="R126" s="153"/>
    </row>
    <row r="127" spans="1:18" ht="12.75">
      <c r="A127" s="154" t="s">
        <v>441</v>
      </c>
      <c r="B127" s="155">
        <v>122</v>
      </c>
      <c r="C127" s="156">
        <v>88000</v>
      </c>
      <c r="D127" s="146">
        <f>SUM(I127+N127)</f>
        <v>49367</v>
      </c>
      <c r="E127" s="146">
        <f t="shared" si="63"/>
        <v>0</v>
      </c>
      <c r="F127" s="146">
        <f t="shared" si="63"/>
        <v>49367</v>
      </c>
      <c r="G127" s="146">
        <f t="shared" si="63"/>
        <v>0</v>
      </c>
      <c r="H127" s="146">
        <f t="shared" si="63"/>
        <v>0</v>
      </c>
      <c r="I127" s="146">
        <f>SUM(J127:M127)</f>
        <v>0</v>
      </c>
      <c r="J127" s="153"/>
      <c r="K127" s="153"/>
      <c r="L127" s="153"/>
      <c r="M127" s="153"/>
      <c r="N127" s="146">
        <f>SUM(O127:R127)</f>
        <v>49367</v>
      </c>
      <c r="O127" s="153"/>
      <c r="P127" s="153">
        <v>49367</v>
      </c>
      <c r="Q127" s="153"/>
      <c r="R127" s="153"/>
    </row>
    <row r="128" spans="1:18" ht="12.75">
      <c r="A128" s="134" t="s">
        <v>442</v>
      </c>
      <c r="B128" s="135"/>
      <c r="C128" s="136">
        <f>C129</f>
        <v>0</v>
      </c>
      <c r="D128" s="136">
        <f aca="true" t="shared" si="64" ref="D128:R128">D129</f>
        <v>0</v>
      </c>
      <c r="E128" s="136">
        <f t="shared" si="64"/>
        <v>0</v>
      </c>
      <c r="F128" s="136">
        <f t="shared" si="64"/>
        <v>0</v>
      </c>
      <c r="G128" s="136">
        <f t="shared" si="64"/>
        <v>0</v>
      </c>
      <c r="H128" s="136">
        <f t="shared" si="64"/>
        <v>0</v>
      </c>
      <c r="I128" s="136">
        <f t="shared" si="64"/>
        <v>0</v>
      </c>
      <c r="J128" s="136">
        <f t="shared" si="64"/>
        <v>0</v>
      </c>
      <c r="K128" s="136">
        <f t="shared" si="64"/>
        <v>0</v>
      </c>
      <c r="L128" s="136">
        <f t="shared" si="64"/>
        <v>0</v>
      </c>
      <c r="M128" s="136">
        <f t="shared" si="64"/>
        <v>0</v>
      </c>
      <c r="N128" s="136">
        <f t="shared" si="64"/>
        <v>0</v>
      </c>
      <c r="O128" s="136">
        <f t="shared" si="64"/>
        <v>0</v>
      </c>
      <c r="P128" s="136">
        <f t="shared" si="64"/>
        <v>0</v>
      </c>
      <c r="Q128" s="136">
        <f t="shared" si="64"/>
        <v>0</v>
      </c>
      <c r="R128" s="136">
        <f t="shared" si="64"/>
        <v>0</v>
      </c>
    </row>
    <row r="129" spans="1:18" ht="25.5">
      <c r="A129" s="143" t="s">
        <v>381</v>
      </c>
      <c r="B129" s="148"/>
      <c r="C129" s="145">
        <f>C130</f>
        <v>0</v>
      </c>
      <c r="D129" s="146">
        <f aca="true" t="shared" si="65" ref="D129:R129">SUM(D130)</f>
        <v>0</v>
      </c>
      <c r="E129" s="146">
        <f t="shared" si="65"/>
        <v>0</v>
      </c>
      <c r="F129" s="146">
        <f t="shared" si="65"/>
        <v>0</v>
      </c>
      <c r="G129" s="146">
        <f t="shared" si="65"/>
        <v>0</v>
      </c>
      <c r="H129" s="146">
        <f t="shared" si="65"/>
        <v>0</v>
      </c>
      <c r="I129" s="146">
        <f t="shared" si="65"/>
        <v>0</v>
      </c>
      <c r="J129" s="146">
        <f t="shared" si="65"/>
        <v>0</v>
      </c>
      <c r="K129" s="146">
        <f t="shared" si="65"/>
        <v>0</v>
      </c>
      <c r="L129" s="146">
        <f t="shared" si="65"/>
        <v>0</v>
      </c>
      <c r="M129" s="146">
        <f t="shared" si="65"/>
        <v>0</v>
      </c>
      <c r="N129" s="146">
        <f t="shared" si="65"/>
        <v>0</v>
      </c>
      <c r="O129" s="146">
        <f t="shared" si="65"/>
        <v>0</v>
      </c>
      <c r="P129" s="146">
        <f t="shared" si="65"/>
        <v>0</v>
      </c>
      <c r="Q129" s="146">
        <f t="shared" si="65"/>
        <v>0</v>
      </c>
      <c r="R129" s="146">
        <f t="shared" si="65"/>
        <v>0</v>
      </c>
    </row>
    <row r="130" spans="1:18" ht="12.75">
      <c r="A130" s="147">
        <v>5400</v>
      </c>
      <c r="B130" s="148"/>
      <c r="C130" s="145">
        <f>C131</f>
        <v>0</v>
      </c>
      <c r="D130" s="149">
        <f aca="true" t="shared" si="66" ref="D130:R130">D131</f>
        <v>0</v>
      </c>
      <c r="E130" s="149">
        <f t="shared" si="66"/>
        <v>0</v>
      </c>
      <c r="F130" s="149">
        <f t="shared" si="66"/>
        <v>0</v>
      </c>
      <c r="G130" s="149">
        <f t="shared" si="66"/>
        <v>0</v>
      </c>
      <c r="H130" s="149">
        <f t="shared" si="66"/>
        <v>0</v>
      </c>
      <c r="I130" s="149">
        <f t="shared" si="66"/>
        <v>0</v>
      </c>
      <c r="J130" s="149">
        <f t="shared" si="66"/>
        <v>0</v>
      </c>
      <c r="K130" s="149">
        <f t="shared" si="66"/>
        <v>0</v>
      </c>
      <c r="L130" s="149">
        <f t="shared" si="66"/>
        <v>0</v>
      </c>
      <c r="M130" s="149">
        <f t="shared" si="66"/>
        <v>0</v>
      </c>
      <c r="N130" s="149">
        <f t="shared" si="66"/>
        <v>0</v>
      </c>
      <c r="O130" s="149">
        <f t="shared" si="66"/>
        <v>0</v>
      </c>
      <c r="P130" s="149">
        <f t="shared" si="66"/>
        <v>0</v>
      </c>
      <c r="Q130" s="149">
        <f t="shared" si="66"/>
        <v>0</v>
      </c>
      <c r="R130" s="149">
        <f t="shared" si="66"/>
        <v>0</v>
      </c>
    </row>
    <row r="131" spans="1:18" ht="12.75">
      <c r="A131" s="154"/>
      <c r="B131" s="155"/>
      <c r="C131" s="140"/>
      <c r="D131" s="146">
        <f>SUM(I131+N131)</f>
        <v>0</v>
      </c>
      <c r="E131" s="146">
        <f>SUM(J131+O131)</f>
        <v>0</v>
      </c>
      <c r="F131" s="146">
        <f>SUM(K131+P131)</f>
        <v>0</v>
      </c>
      <c r="G131" s="146">
        <f>SUM(L131+Q131)</f>
        <v>0</v>
      </c>
      <c r="H131" s="146">
        <f>SUM(M131+R131)</f>
        <v>0</v>
      </c>
      <c r="I131" s="146">
        <f>SUM(J131:M131)</f>
        <v>0</v>
      </c>
      <c r="J131" s="153"/>
      <c r="K131" s="153"/>
      <c r="L131" s="153"/>
      <c r="M131" s="153"/>
      <c r="N131" s="146">
        <f>SUM(O131:R131)</f>
        <v>0</v>
      </c>
      <c r="O131" s="153"/>
      <c r="P131" s="153"/>
      <c r="Q131" s="153"/>
      <c r="R131" s="153"/>
    </row>
    <row r="132" spans="1:18" ht="12.75">
      <c r="A132" s="134" t="s">
        <v>443</v>
      </c>
      <c r="B132" s="135"/>
      <c r="C132" s="136">
        <f>C133</f>
        <v>50000</v>
      </c>
      <c r="D132" s="174">
        <f aca="true" t="shared" si="67" ref="D132:R132">SUM(D133:D133)</f>
        <v>29880</v>
      </c>
      <c r="E132" s="174">
        <f t="shared" si="67"/>
        <v>0</v>
      </c>
      <c r="F132" s="174">
        <f t="shared" si="67"/>
        <v>29880</v>
      </c>
      <c r="G132" s="174">
        <f t="shared" si="67"/>
        <v>0</v>
      </c>
      <c r="H132" s="174">
        <f t="shared" si="67"/>
        <v>0</v>
      </c>
      <c r="I132" s="174">
        <f t="shared" si="67"/>
        <v>0</v>
      </c>
      <c r="J132" s="174">
        <f t="shared" si="67"/>
        <v>0</v>
      </c>
      <c r="K132" s="174">
        <f t="shared" si="67"/>
        <v>0</v>
      </c>
      <c r="L132" s="174">
        <f t="shared" si="67"/>
        <v>0</v>
      </c>
      <c r="M132" s="174">
        <f t="shared" si="67"/>
        <v>0</v>
      </c>
      <c r="N132" s="174">
        <f t="shared" si="67"/>
        <v>29880</v>
      </c>
      <c r="O132" s="174">
        <f t="shared" si="67"/>
        <v>0</v>
      </c>
      <c r="P132" s="174">
        <f t="shared" si="67"/>
        <v>29880</v>
      </c>
      <c r="Q132" s="174">
        <f t="shared" si="67"/>
        <v>0</v>
      </c>
      <c r="R132" s="174">
        <f t="shared" si="67"/>
        <v>0</v>
      </c>
    </row>
    <row r="133" spans="1:18" ht="12.75">
      <c r="A133" s="154" t="s">
        <v>444</v>
      </c>
      <c r="B133" s="167">
        <v>413</v>
      </c>
      <c r="C133" s="164">
        <v>50000</v>
      </c>
      <c r="D133" s="146">
        <f>SUM(I133+N133)</f>
        <v>29880</v>
      </c>
      <c r="E133" s="146">
        <f>SUM(J133+O133)</f>
        <v>0</v>
      </c>
      <c r="F133" s="146">
        <f>SUM(K133+P133)</f>
        <v>29880</v>
      </c>
      <c r="G133" s="146">
        <f>SUM(L133+Q133)</f>
        <v>0</v>
      </c>
      <c r="H133" s="146">
        <f>SUM(M133+R133)</f>
        <v>0</v>
      </c>
      <c r="I133" s="146">
        <f>SUM(J133:M133)</f>
        <v>0</v>
      </c>
      <c r="J133" s="153"/>
      <c r="K133" s="153"/>
      <c r="L133" s="153"/>
      <c r="M133" s="153"/>
      <c r="N133" s="146">
        <f>SUM(O133:R133)</f>
        <v>29880</v>
      </c>
      <c r="O133" s="153"/>
      <c r="P133" s="153">
        <v>29880</v>
      </c>
      <c r="Q133" s="153"/>
      <c r="R133" s="153"/>
    </row>
    <row r="134" spans="1:18" ht="12.75">
      <c r="A134" s="175"/>
      <c r="B134" s="175"/>
      <c r="C134" s="175"/>
      <c r="D134" s="176"/>
      <c r="E134" s="94"/>
      <c r="F134" s="94"/>
      <c r="G134" s="94"/>
      <c r="H134" s="94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</row>
    <row r="135" spans="1:18" ht="12.75">
      <c r="A135" s="178" t="s">
        <v>445</v>
      </c>
      <c r="B135" s="128"/>
      <c r="C135" s="175"/>
      <c r="D135" s="94"/>
      <c r="E135" s="94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</row>
    <row r="136" spans="1:5" ht="12.75">
      <c r="A136" s="162"/>
      <c r="C136" s="94"/>
      <c r="D136" s="94"/>
      <c r="E136" s="94"/>
    </row>
    <row r="137" spans="1:18" ht="12.75">
      <c r="A137" s="179" t="s">
        <v>446</v>
      </c>
      <c r="B137" s="179"/>
      <c r="C137" s="179"/>
      <c r="I137" s="177"/>
      <c r="J137" s="180"/>
      <c r="K137" s="181"/>
      <c r="L137" s="180"/>
      <c r="M137" s="180" t="s">
        <v>447</v>
      </c>
      <c r="N137" s="181"/>
      <c r="O137" s="177"/>
      <c r="P137" s="180"/>
      <c r="Q137" s="181"/>
      <c r="R137" s="181"/>
    </row>
    <row r="138" spans="1:18" ht="12.75">
      <c r="A138" s="181" t="s">
        <v>448</v>
      </c>
      <c r="B138" s="181"/>
      <c r="C138" s="181"/>
      <c r="I138" s="177"/>
      <c r="J138" s="177"/>
      <c r="K138" s="182"/>
      <c r="N138" s="180" t="s">
        <v>449</v>
      </c>
      <c r="O138" s="177"/>
      <c r="P138" s="177"/>
      <c r="Q138" s="181"/>
      <c r="R138" s="181"/>
    </row>
  </sheetData>
  <mergeCells count="21">
    <mergeCell ref="A2:R2"/>
    <mergeCell ref="A3:R3"/>
    <mergeCell ref="A4:R4"/>
    <mergeCell ref="A6:A9"/>
    <mergeCell ref="B6:B9"/>
    <mergeCell ref="C6:C9"/>
    <mergeCell ref="D6:H6"/>
    <mergeCell ref="N6:R6"/>
    <mergeCell ref="O7:R7"/>
    <mergeCell ref="I6:M6"/>
    <mergeCell ref="I7:I9"/>
    <mergeCell ref="O8:O9"/>
    <mergeCell ref="P8:R8"/>
    <mergeCell ref="D7:D9"/>
    <mergeCell ref="N7:N9"/>
    <mergeCell ref="E8:E9"/>
    <mergeCell ref="F8:H8"/>
    <mergeCell ref="J8:J9"/>
    <mergeCell ref="K8:M8"/>
    <mergeCell ref="J7:M7"/>
    <mergeCell ref="E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93" zoomScaleNormal="93" workbookViewId="0" topLeftCell="B5">
      <selection activeCell="Q17" sqref="Q17"/>
    </sheetView>
  </sheetViews>
  <sheetFormatPr defaultColWidth="9.140625" defaultRowHeight="12"/>
  <cols>
    <col min="1" max="1" width="41.28125" style="0" customWidth="1"/>
    <col min="2" max="2" width="7.421875" style="0" customWidth="1"/>
    <col min="3" max="6" width="8.421875" style="0" customWidth="1"/>
    <col min="7" max="7" width="9.421875" style="0" customWidth="1"/>
    <col min="8" max="8" width="36.8515625" style="0" customWidth="1"/>
    <col min="9" max="9" width="6.421875" style="0" customWidth="1"/>
    <col min="10" max="12" width="8.140625" style="0" customWidth="1"/>
    <col min="13" max="13" width="9.7109375" style="0" customWidth="1"/>
    <col min="14" max="14" width="10.00390625" style="0" customWidth="1"/>
  </cols>
  <sheetData>
    <row r="1" spans="1:14" s="1" customFormat="1" ht="14.25">
      <c r="A1" s="234" t="s">
        <v>250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5:14" s="4" customFormat="1" ht="15">
      <c r="E2" s="6"/>
      <c r="F2" s="6"/>
      <c r="L2" s="12"/>
      <c r="M2" s="12"/>
      <c r="N2" s="55" t="s">
        <v>176</v>
      </c>
    </row>
    <row r="3" spans="1:15" s="4" customFormat="1" ht="15">
      <c r="A3" s="234" t="s">
        <v>253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31"/>
    </row>
    <row r="4" s="4" customFormat="1" ht="15">
      <c r="J4" s="12"/>
    </row>
    <row r="5" spans="1:15" s="4" customFormat="1" ht="15">
      <c r="A5" s="234" t="s">
        <v>530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31"/>
    </row>
    <row r="6" s="4" customFormat="1" ht="15"/>
    <row r="7" spans="1:14" s="4" customFormat="1" ht="15">
      <c r="A7" s="216" t="s">
        <v>147</v>
      </c>
      <c r="B7" s="217" t="s">
        <v>16</v>
      </c>
      <c r="C7" s="218" t="s">
        <v>148</v>
      </c>
      <c r="D7" s="218"/>
      <c r="E7" s="219"/>
      <c r="F7" s="34" t="s">
        <v>200</v>
      </c>
      <c r="G7" s="247" t="s">
        <v>1</v>
      </c>
      <c r="H7" s="216" t="s">
        <v>149</v>
      </c>
      <c r="I7" s="217" t="s">
        <v>16</v>
      </c>
      <c r="J7" s="218" t="s">
        <v>148</v>
      </c>
      <c r="K7" s="218"/>
      <c r="L7" s="219"/>
      <c r="M7" s="34" t="s">
        <v>200</v>
      </c>
      <c r="N7" s="247" t="s">
        <v>1</v>
      </c>
    </row>
    <row r="8" spans="1:14" s="4" customFormat="1" ht="15">
      <c r="A8" s="216"/>
      <c r="B8" s="217"/>
      <c r="C8" s="27">
        <v>0.91</v>
      </c>
      <c r="D8" s="27">
        <v>0.09</v>
      </c>
      <c r="E8" s="33">
        <v>1</v>
      </c>
      <c r="F8" s="35"/>
      <c r="G8" s="247"/>
      <c r="H8" s="216"/>
      <c r="I8" s="217"/>
      <c r="J8" s="27">
        <v>0.91</v>
      </c>
      <c r="K8" s="27">
        <v>0.09</v>
      </c>
      <c r="L8" s="33">
        <v>1</v>
      </c>
      <c r="M8" s="35"/>
      <c r="N8" s="247"/>
    </row>
    <row r="9" spans="1:14" s="4" customFormat="1" ht="15">
      <c r="A9" s="3" t="s">
        <v>240</v>
      </c>
      <c r="B9" s="20" t="s">
        <v>241</v>
      </c>
      <c r="C9" s="21"/>
      <c r="D9" s="21"/>
      <c r="E9" s="21"/>
      <c r="F9" s="19">
        <v>39223</v>
      </c>
      <c r="G9" s="21"/>
      <c r="H9" s="3" t="s">
        <v>150</v>
      </c>
      <c r="I9" s="13" t="s">
        <v>10</v>
      </c>
      <c r="J9" s="13">
        <v>625</v>
      </c>
      <c r="K9" s="13">
        <v>930</v>
      </c>
      <c r="L9" s="13">
        <v>5</v>
      </c>
      <c r="M9" s="17">
        <v>350</v>
      </c>
      <c r="N9" s="21">
        <f>SUM(J9:M9)</f>
        <v>1910</v>
      </c>
    </row>
    <row r="10" spans="1:14" s="4" customFormat="1" ht="15">
      <c r="A10" s="3" t="s">
        <v>295</v>
      </c>
      <c r="B10" s="20" t="s">
        <v>111</v>
      </c>
      <c r="C10" s="21"/>
      <c r="D10" s="21"/>
      <c r="E10" s="21"/>
      <c r="F10" s="21">
        <v>10691</v>
      </c>
      <c r="G10" s="21"/>
      <c r="H10" s="3" t="s">
        <v>174</v>
      </c>
      <c r="I10" s="13" t="s">
        <v>8</v>
      </c>
      <c r="J10" s="21"/>
      <c r="K10" s="21"/>
      <c r="L10" s="21">
        <v>2602</v>
      </c>
      <c r="M10" s="21"/>
      <c r="N10" s="21">
        <f aca="true" t="shared" si="0" ref="N10:N17">SUM(J10:L10)</f>
        <v>2602</v>
      </c>
    </row>
    <row r="11" spans="1:14" s="4" customFormat="1" ht="15">
      <c r="A11" s="3" t="s">
        <v>296</v>
      </c>
      <c r="B11" s="20" t="s">
        <v>294</v>
      </c>
      <c r="C11" s="21"/>
      <c r="D11" s="21"/>
      <c r="E11" s="21"/>
      <c r="F11" s="21">
        <v>13</v>
      </c>
      <c r="G11" s="21"/>
      <c r="H11" s="3" t="s">
        <v>293</v>
      </c>
      <c r="I11" s="13" t="s">
        <v>33</v>
      </c>
      <c r="J11" s="21"/>
      <c r="K11" s="21"/>
      <c r="L11" s="21"/>
      <c r="M11" s="21">
        <v>3166</v>
      </c>
      <c r="N11" s="21">
        <f>SUM(J11:M11)</f>
        <v>3166</v>
      </c>
    </row>
    <row r="12" spans="1:14" s="4" customFormat="1" ht="15">
      <c r="A12" s="3" t="s">
        <v>112</v>
      </c>
      <c r="B12" s="20" t="s">
        <v>139</v>
      </c>
      <c r="C12" s="21"/>
      <c r="D12" s="21"/>
      <c r="E12" s="21"/>
      <c r="F12" s="21">
        <v>5475</v>
      </c>
      <c r="G12" s="21"/>
      <c r="H12" s="3" t="s">
        <v>152</v>
      </c>
      <c r="I12" s="13" t="s">
        <v>12</v>
      </c>
      <c r="J12" s="21"/>
      <c r="K12" s="21"/>
      <c r="L12" s="21"/>
      <c r="M12" s="21"/>
      <c r="N12" s="21">
        <f t="shared" si="0"/>
        <v>0</v>
      </c>
    </row>
    <row r="13" spans="1:14" s="4" customFormat="1" ht="15">
      <c r="A13" s="3" t="s">
        <v>151</v>
      </c>
      <c r="B13" s="20" t="s">
        <v>140</v>
      </c>
      <c r="C13" s="21"/>
      <c r="D13" s="21"/>
      <c r="E13" s="21"/>
      <c r="F13" s="21">
        <v>2272</v>
      </c>
      <c r="G13" s="21"/>
      <c r="H13" s="3" t="s">
        <v>154</v>
      </c>
      <c r="I13" s="13" t="s">
        <v>155</v>
      </c>
      <c r="J13" s="21"/>
      <c r="K13" s="21"/>
      <c r="L13" s="21"/>
      <c r="M13" s="21"/>
      <c r="N13" s="21">
        <f t="shared" si="0"/>
        <v>0</v>
      </c>
    </row>
    <row r="14" spans="1:14" s="4" customFormat="1" ht="15">
      <c r="A14" s="3" t="s">
        <v>242</v>
      </c>
      <c r="B14" s="20" t="s">
        <v>141</v>
      </c>
      <c r="C14" s="21"/>
      <c r="D14" s="21"/>
      <c r="E14" s="21"/>
      <c r="F14" s="21">
        <v>710</v>
      </c>
      <c r="G14" s="21"/>
      <c r="H14" s="3" t="s">
        <v>157</v>
      </c>
      <c r="I14" s="13" t="s">
        <v>157</v>
      </c>
      <c r="J14" s="21"/>
      <c r="K14" s="21"/>
      <c r="L14" s="21"/>
      <c r="M14" s="21"/>
      <c r="N14" s="21">
        <f t="shared" si="0"/>
        <v>0</v>
      </c>
    </row>
    <row r="15" spans="1:14" s="4" customFormat="1" ht="15">
      <c r="A15" s="3" t="s">
        <v>531</v>
      </c>
      <c r="B15" s="20" t="s">
        <v>143</v>
      </c>
      <c r="C15" s="21"/>
      <c r="D15" s="21"/>
      <c r="E15" s="21"/>
      <c r="F15" s="21">
        <v>540</v>
      </c>
      <c r="G15" s="21"/>
      <c r="H15" s="3"/>
      <c r="I15" s="13"/>
      <c r="J15" s="21"/>
      <c r="K15" s="21"/>
      <c r="L15" s="21"/>
      <c r="M15" s="21"/>
      <c r="N15" s="21"/>
    </row>
    <row r="16" spans="1:14" s="4" customFormat="1" ht="15">
      <c r="A16" s="3" t="s">
        <v>115</v>
      </c>
      <c r="B16" s="20" t="s">
        <v>116</v>
      </c>
      <c r="C16" s="21"/>
      <c r="D16" s="21"/>
      <c r="E16" s="21"/>
      <c r="F16" s="21">
        <v>334</v>
      </c>
      <c r="G16" s="21"/>
      <c r="H16" s="3" t="s">
        <v>157</v>
      </c>
      <c r="I16" s="13" t="s">
        <v>157</v>
      </c>
      <c r="J16" s="21"/>
      <c r="K16" s="21"/>
      <c r="L16" s="21"/>
      <c r="M16" s="21"/>
      <c r="N16" s="21">
        <f t="shared" si="0"/>
        <v>0</v>
      </c>
    </row>
    <row r="17" spans="1:14" s="4" customFormat="1" ht="15">
      <c r="A17" s="3" t="s">
        <v>153</v>
      </c>
      <c r="B17" s="20" t="s">
        <v>118</v>
      </c>
      <c r="C17" s="21"/>
      <c r="D17" s="21"/>
      <c r="E17" s="21"/>
      <c r="F17" s="21"/>
      <c r="G17" s="21"/>
      <c r="H17" s="3" t="s">
        <v>160</v>
      </c>
      <c r="I17" s="13" t="s">
        <v>13</v>
      </c>
      <c r="J17" s="21"/>
      <c r="K17" s="21"/>
      <c r="L17" s="21"/>
      <c r="M17" s="21"/>
      <c r="N17" s="21">
        <f t="shared" si="0"/>
        <v>0</v>
      </c>
    </row>
    <row r="18" spans="1:14" s="4" customFormat="1" ht="15">
      <c r="A18" s="3" t="s">
        <v>156</v>
      </c>
      <c r="B18" s="20" t="s">
        <v>120</v>
      </c>
      <c r="C18" s="21"/>
      <c r="D18" s="21"/>
      <c r="E18" s="21"/>
      <c r="F18" s="21"/>
      <c r="G18" s="21"/>
      <c r="H18" s="7" t="s">
        <v>161</v>
      </c>
      <c r="I18" s="28"/>
      <c r="J18" s="29">
        <f>SUM(J9:J17)</f>
        <v>625</v>
      </c>
      <c r="K18" s="29">
        <f>SUM(K9:K17)</f>
        <v>930</v>
      </c>
      <c r="L18" s="29">
        <f>SUM(L9:L17)</f>
        <v>2607</v>
      </c>
      <c r="M18" s="29">
        <f>SUM(M9:M17)</f>
        <v>3516</v>
      </c>
      <c r="N18" s="29">
        <f>SUM(N9:N17)</f>
        <v>7678</v>
      </c>
    </row>
    <row r="19" spans="1:14" s="4" customFormat="1" ht="15">
      <c r="A19" s="3" t="s">
        <v>158</v>
      </c>
      <c r="B19" s="20" t="s">
        <v>159</v>
      </c>
      <c r="C19" s="21"/>
      <c r="D19" s="21"/>
      <c r="E19" s="21"/>
      <c r="F19" s="21"/>
      <c r="G19" s="21"/>
      <c r="H19" s="3" t="s">
        <v>163</v>
      </c>
      <c r="I19" s="13" t="s">
        <v>164</v>
      </c>
      <c r="J19" s="21"/>
      <c r="K19" s="21"/>
      <c r="L19" s="21"/>
      <c r="M19" s="21"/>
      <c r="N19" s="21"/>
    </row>
    <row r="20" spans="1:14" s="4" customFormat="1" ht="15">
      <c r="A20" s="3" t="s">
        <v>243</v>
      </c>
      <c r="B20" s="20" t="s">
        <v>124</v>
      </c>
      <c r="C20" s="21"/>
      <c r="D20" s="21"/>
      <c r="E20" s="21"/>
      <c r="F20" s="21">
        <v>537</v>
      </c>
      <c r="G20" s="21"/>
      <c r="H20" s="3" t="s">
        <v>292</v>
      </c>
      <c r="I20" s="13" t="s">
        <v>239</v>
      </c>
      <c r="J20" s="21">
        <v>-13800</v>
      </c>
      <c r="K20" s="21"/>
      <c r="L20" s="21"/>
      <c r="M20" s="21">
        <v>13800</v>
      </c>
      <c r="N20" s="21">
        <f>SUM(J20:M20)</f>
        <v>0</v>
      </c>
    </row>
    <row r="21" spans="1:14" s="4" customFormat="1" ht="15">
      <c r="A21" s="3" t="s">
        <v>129</v>
      </c>
      <c r="B21" s="20" t="s">
        <v>130</v>
      </c>
      <c r="C21" s="21"/>
      <c r="D21" s="21"/>
      <c r="E21" s="21"/>
      <c r="F21" s="21"/>
      <c r="G21" s="21"/>
      <c r="H21" s="3" t="s">
        <v>165</v>
      </c>
      <c r="I21" s="13" t="s">
        <v>4</v>
      </c>
      <c r="J21" s="30"/>
      <c r="K21" s="30"/>
      <c r="L21" s="30"/>
      <c r="M21" s="30">
        <v>3740</v>
      </c>
      <c r="N21" s="21">
        <f>SUM(J21:M21)</f>
        <v>3740</v>
      </c>
    </row>
    <row r="22" spans="1:14" s="4" customFormat="1" ht="15">
      <c r="A22" s="3"/>
      <c r="B22" s="20"/>
      <c r="C22" s="21"/>
      <c r="D22" s="21"/>
      <c r="E22" s="21"/>
      <c r="F22" s="21"/>
      <c r="G22" s="21"/>
      <c r="H22" s="3" t="s">
        <v>166</v>
      </c>
      <c r="I22" s="13" t="s">
        <v>5</v>
      </c>
      <c r="J22" s="30"/>
      <c r="K22" s="30"/>
      <c r="L22" s="30"/>
      <c r="M22" s="30"/>
      <c r="N22" s="21"/>
    </row>
    <row r="23" spans="1:14" s="4" customFormat="1" ht="15">
      <c r="A23" s="3"/>
      <c r="B23" s="20"/>
      <c r="C23" s="21"/>
      <c r="D23" s="21"/>
      <c r="E23" s="21"/>
      <c r="F23" s="21"/>
      <c r="G23" s="21"/>
      <c r="H23" s="3" t="s">
        <v>167</v>
      </c>
      <c r="I23" s="13" t="s">
        <v>168</v>
      </c>
      <c r="J23" s="30">
        <v>20681</v>
      </c>
      <c r="K23" s="30">
        <v>2045</v>
      </c>
      <c r="L23" s="30"/>
      <c r="M23" s="30">
        <v>41076</v>
      </c>
      <c r="N23" s="21">
        <f>SUM(J23:M23)</f>
        <v>63802</v>
      </c>
    </row>
    <row r="24" spans="1:16" s="4" customFormat="1" ht="15">
      <c r="A24" s="32"/>
      <c r="B24" s="20"/>
      <c r="C24" s="21"/>
      <c r="D24" s="21"/>
      <c r="E24" s="21"/>
      <c r="F24" s="21"/>
      <c r="G24" s="21"/>
      <c r="H24" s="3" t="s">
        <v>169</v>
      </c>
      <c r="I24" s="13" t="s">
        <v>170</v>
      </c>
      <c r="J24" s="30"/>
      <c r="K24" s="30"/>
      <c r="L24" s="30">
        <v>-22726</v>
      </c>
      <c r="M24" s="30"/>
      <c r="N24" s="21">
        <f>SUM(J24:M24)</f>
        <v>-22726</v>
      </c>
      <c r="P24" s="38"/>
    </row>
    <row r="25" spans="1:14" s="4" customFormat="1" ht="15">
      <c r="A25" s="32"/>
      <c r="B25" s="20"/>
      <c r="C25" s="21"/>
      <c r="D25" s="21"/>
      <c r="E25" s="21"/>
      <c r="F25" s="21"/>
      <c r="G25" s="21"/>
      <c r="H25" s="3"/>
      <c r="I25" s="13"/>
      <c r="J25" s="30"/>
      <c r="K25" s="30"/>
      <c r="L25" s="30"/>
      <c r="M25" s="30"/>
      <c r="N25" s="21"/>
    </row>
    <row r="26" spans="1:14" s="4" customFormat="1" ht="15">
      <c r="A26" s="32"/>
      <c r="B26" s="20"/>
      <c r="C26" s="21"/>
      <c r="D26" s="21"/>
      <c r="E26" s="21"/>
      <c r="F26" s="21"/>
      <c r="G26" s="21"/>
      <c r="H26" s="3"/>
      <c r="I26" s="13"/>
      <c r="J26" s="30"/>
      <c r="K26" s="30"/>
      <c r="L26" s="30"/>
      <c r="M26" s="30"/>
      <c r="N26" s="21"/>
    </row>
    <row r="27" spans="1:14" s="4" customFormat="1" ht="15">
      <c r="A27" s="32"/>
      <c r="B27" s="20"/>
      <c r="C27" s="21"/>
      <c r="D27" s="21"/>
      <c r="E27" s="21"/>
      <c r="F27" s="21"/>
      <c r="G27" s="21"/>
      <c r="H27" s="3" t="s">
        <v>171</v>
      </c>
      <c r="I27" s="13" t="s">
        <v>172</v>
      </c>
      <c r="J27" s="21"/>
      <c r="K27" s="21"/>
      <c r="L27" s="21">
        <v>20119</v>
      </c>
      <c r="M27" s="21"/>
      <c r="N27" s="21">
        <f>SUM(J27:M27)</f>
        <v>20119</v>
      </c>
    </row>
    <row r="28" spans="1:14" s="4" customFormat="1" ht="15">
      <c r="A28" s="36" t="s">
        <v>1</v>
      </c>
      <c r="B28" s="28"/>
      <c r="C28" s="29">
        <f>SUM(C9:C27)</f>
        <v>0</v>
      </c>
      <c r="D28" s="29">
        <f>SUM(D9:D27)</f>
        <v>0</v>
      </c>
      <c r="E28" s="29">
        <f>SUM(E9:E27)</f>
        <v>0</v>
      </c>
      <c r="F28" s="29">
        <f>SUM(F9:F27)</f>
        <v>59795</v>
      </c>
      <c r="G28" s="29">
        <f>SUM(C28:E28)</f>
        <v>0</v>
      </c>
      <c r="H28" s="36" t="s">
        <v>173</v>
      </c>
      <c r="I28" s="28"/>
      <c r="J28" s="29">
        <f>SUM(J19:J27)+J18</f>
        <v>7506</v>
      </c>
      <c r="K28" s="29">
        <f>SUM(K19:K27)+K18</f>
        <v>2975</v>
      </c>
      <c r="L28" s="29">
        <f>SUM(L19:L27)+L18</f>
        <v>0</v>
      </c>
      <c r="M28" s="29">
        <f>SUM(M18:M27)</f>
        <v>62132</v>
      </c>
      <c r="N28" s="29">
        <f>SUM(N19:N27)+N18</f>
        <v>72613</v>
      </c>
    </row>
    <row r="29" spans="1:14" s="4" customFormat="1" ht="15">
      <c r="A29" s="32"/>
      <c r="B29" s="13"/>
      <c r="C29" s="21"/>
      <c r="D29" s="21"/>
      <c r="E29" s="21"/>
      <c r="F29" s="21"/>
      <c r="G29" s="21"/>
      <c r="H29" s="32" t="s">
        <v>238</v>
      </c>
      <c r="I29" s="13" t="s">
        <v>6</v>
      </c>
      <c r="J29" s="21">
        <v>44722</v>
      </c>
      <c r="K29" s="21">
        <v>30949</v>
      </c>
      <c r="L29" s="21"/>
      <c r="M29" s="21">
        <v>1808</v>
      </c>
      <c r="N29" s="21">
        <f>SUM(J29:M29)</f>
        <v>77479</v>
      </c>
    </row>
    <row r="30" spans="1:16" s="4" customFormat="1" ht="15">
      <c r="A30" s="32"/>
      <c r="B30" s="13"/>
      <c r="C30" s="21"/>
      <c r="D30" s="21"/>
      <c r="E30" s="21"/>
      <c r="F30" s="21"/>
      <c r="G30" s="21"/>
      <c r="H30" s="32" t="s">
        <v>319</v>
      </c>
      <c r="I30" s="13" t="s">
        <v>7</v>
      </c>
      <c r="J30" s="21">
        <f>J28+J29</f>
        <v>52228</v>
      </c>
      <c r="K30" s="21">
        <f>K28+K29</f>
        <v>33924</v>
      </c>
      <c r="L30" s="21">
        <f>L29+L28-E28</f>
        <v>0</v>
      </c>
      <c r="M30" s="21">
        <f>M28+M29-F28</f>
        <v>4145</v>
      </c>
      <c r="N30" s="21">
        <f>SUM(J30:M30)</f>
        <v>90297</v>
      </c>
      <c r="P30" s="38"/>
    </row>
    <row r="31" spans="10:13" s="4" customFormat="1" ht="15">
      <c r="J31" s="38"/>
      <c r="K31" s="38"/>
      <c r="M31" s="38"/>
    </row>
    <row r="32" spans="8:13" s="4" customFormat="1" ht="15">
      <c r="H32" s="12" t="s">
        <v>244</v>
      </c>
      <c r="J32" s="38"/>
      <c r="K32" s="213"/>
      <c r="L32" s="38"/>
      <c r="M32" s="38"/>
    </row>
    <row r="33" s="4" customFormat="1" ht="15">
      <c r="H33" s="4" t="s">
        <v>201</v>
      </c>
    </row>
    <row r="34" spans="5:12" s="4" customFormat="1" ht="15">
      <c r="E34" s="26"/>
      <c r="F34" s="26"/>
      <c r="K34" s="26" t="s">
        <v>175</v>
      </c>
      <c r="L34" s="26"/>
    </row>
  </sheetData>
  <mergeCells count="11">
    <mergeCell ref="J7:L7"/>
    <mergeCell ref="A1:N1"/>
    <mergeCell ref="N7:N8"/>
    <mergeCell ref="A3:N3"/>
    <mergeCell ref="A5:N5"/>
    <mergeCell ref="A7:A8"/>
    <mergeCell ref="B7:B8"/>
    <mergeCell ref="C7:E7"/>
    <mergeCell ref="G7:G8"/>
    <mergeCell ref="H7:H8"/>
    <mergeCell ref="I7:I8"/>
  </mergeCells>
  <printOptions/>
  <pageMargins left="0.17" right="0.29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27" sqref="D27"/>
    </sheetView>
  </sheetViews>
  <sheetFormatPr defaultColWidth="9.140625" defaultRowHeight="12"/>
  <cols>
    <col min="1" max="1" width="57.7109375" style="4" customWidth="1"/>
    <col min="2" max="2" width="8.421875" style="11" customWidth="1"/>
    <col min="3" max="3" width="14.140625" style="11" customWidth="1"/>
    <col min="4" max="5" width="14.140625" style="4" customWidth="1"/>
    <col min="6" max="8" width="9.28125" style="4" customWidth="1"/>
    <col min="9" max="9" width="14.7109375" style="4" bestFit="1" customWidth="1"/>
    <col min="10" max="16384" width="9.28125" style="4" customWidth="1"/>
  </cols>
  <sheetData>
    <row r="1" spans="1:5" ht="15.75">
      <c r="A1" s="214" t="s">
        <v>79</v>
      </c>
      <c r="B1" s="214"/>
      <c r="C1" s="214"/>
      <c r="D1" s="214"/>
      <c r="E1" s="214"/>
    </row>
    <row r="2" spans="1:5" ht="15.75">
      <c r="A2" s="16"/>
      <c r="B2" s="16"/>
      <c r="C2" s="16"/>
      <c r="D2" s="55" t="s">
        <v>297</v>
      </c>
      <c r="E2" s="5"/>
    </row>
    <row r="3" spans="1:5" ht="15">
      <c r="A3" s="234" t="s">
        <v>253</v>
      </c>
      <c r="B3" s="234"/>
      <c r="C3" s="234"/>
      <c r="D3" s="234"/>
      <c r="E3" s="234"/>
    </row>
    <row r="4" spans="1:5" ht="15.75">
      <c r="A4" s="8"/>
      <c r="B4" s="8"/>
      <c r="C4" s="8"/>
      <c r="D4" s="8"/>
      <c r="E4" s="8"/>
    </row>
    <row r="5" spans="1:5" ht="15">
      <c r="A5" s="234" t="s">
        <v>343</v>
      </c>
      <c r="B5" s="234"/>
      <c r="C5" s="234"/>
      <c r="D5" s="234"/>
      <c r="E5" s="234"/>
    </row>
    <row r="6" spans="1:13" s="9" customFormat="1" ht="13.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5" ht="29.25" customHeight="1">
      <c r="A7" s="253" t="s">
        <v>108</v>
      </c>
      <c r="B7" s="215" t="s">
        <v>16</v>
      </c>
      <c r="C7" s="250" t="s">
        <v>344</v>
      </c>
      <c r="D7" s="250" t="s">
        <v>318</v>
      </c>
      <c r="E7" s="250" t="s">
        <v>345</v>
      </c>
    </row>
    <row r="8" spans="1:5" ht="29.25" customHeight="1">
      <c r="A8" s="254"/>
      <c r="B8" s="248"/>
      <c r="C8" s="251"/>
      <c r="D8" s="251"/>
      <c r="E8" s="251"/>
    </row>
    <row r="9" spans="1:9" ht="21" customHeight="1" thickBot="1">
      <c r="A9" s="255"/>
      <c r="B9" s="249"/>
      <c r="C9" s="252"/>
      <c r="D9" s="252"/>
      <c r="E9" s="252"/>
      <c r="I9" s="113"/>
    </row>
    <row r="10" spans="1:7" ht="15">
      <c r="A10" s="17" t="s">
        <v>307</v>
      </c>
      <c r="B10" s="18" t="s">
        <v>109</v>
      </c>
      <c r="C10" s="66">
        <v>40602</v>
      </c>
      <c r="D10" s="19">
        <v>17000</v>
      </c>
      <c r="E10" s="19">
        <v>16900</v>
      </c>
      <c r="G10" s="38"/>
    </row>
    <row r="11" spans="1:7" ht="15">
      <c r="A11" s="17" t="s">
        <v>145</v>
      </c>
      <c r="B11" s="18" t="s">
        <v>142</v>
      </c>
      <c r="C11" s="66"/>
      <c r="D11" s="19"/>
      <c r="E11" s="19"/>
      <c r="G11" s="38"/>
    </row>
    <row r="12" spans="1:12" ht="15">
      <c r="A12" s="17" t="s">
        <v>110</v>
      </c>
      <c r="B12" s="18" t="s">
        <v>111</v>
      </c>
      <c r="C12" s="66"/>
      <c r="D12" s="19">
        <v>74104</v>
      </c>
      <c r="E12" s="19">
        <v>74104</v>
      </c>
      <c r="G12" s="38"/>
      <c r="L12" s="38"/>
    </row>
    <row r="13" spans="1:12" ht="15">
      <c r="A13" s="17" t="s">
        <v>184</v>
      </c>
      <c r="B13" s="18" t="s">
        <v>183</v>
      </c>
      <c r="C13" s="66"/>
      <c r="D13" s="19"/>
      <c r="E13" s="19"/>
      <c r="G13" s="38"/>
      <c r="L13" s="38"/>
    </row>
    <row r="14" spans="1:12" ht="15">
      <c r="A14" s="13" t="s">
        <v>112</v>
      </c>
      <c r="B14" s="20" t="s">
        <v>139</v>
      </c>
      <c r="C14" s="59">
        <v>4906</v>
      </c>
      <c r="D14" s="21">
        <v>9800</v>
      </c>
      <c r="E14" s="21">
        <v>9777</v>
      </c>
      <c r="G14" s="38"/>
      <c r="L14" s="38"/>
    </row>
    <row r="15" spans="1:12" ht="15">
      <c r="A15" s="13" t="s">
        <v>113</v>
      </c>
      <c r="B15" s="20" t="s">
        <v>140</v>
      </c>
      <c r="C15" s="59">
        <v>1153</v>
      </c>
      <c r="D15" s="21">
        <v>4000</v>
      </c>
      <c r="E15" s="21">
        <v>3957</v>
      </c>
      <c r="G15" s="38"/>
      <c r="L15" s="38"/>
    </row>
    <row r="16" spans="1:12" ht="15">
      <c r="A16" s="13" t="s">
        <v>114</v>
      </c>
      <c r="B16" s="20" t="s">
        <v>141</v>
      </c>
      <c r="C16" s="59">
        <v>412</v>
      </c>
      <c r="D16" s="21">
        <v>1406</v>
      </c>
      <c r="E16" s="21">
        <v>1270</v>
      </c>
      <c r="G16" s="38"/>
      <c r="L16" s="38"/>
    </row>
    <row r="17" spans="1:5" ht="15">
      <c r="A17" s="13" t="s">
        <v>144</v>
      </c>
      <c r="B17" s="20" t="s">
        <v>143</v>
      </c>
      <c r="C17" s="59">
        <v>900</v>
      </c>
      <c r="D17" s="21">
        <v>969</v>
      </c>
      <c r="E17" s="21">
        <v>969</v>
      </c>
    </row>
    <row r="18" spans="1:5" ht="15">
      <c r="A18" s="13" t="s">
        <v>115</v>
      </c>
      <c r="B18" s="20" t="s">
        <v>116</v>
      </c>
      <c r="C18" s="59">
        <v>750</v>
      </c>
      <c r="D18" s="21">
        <v>2000</v>
      </c>
      <c r="E18" s="21">
        <v>1928</v>
      </c>
    </row>
    <row r="19" spans="1:7" ht="15">
      <c r="A19" s="13" t="s">
        <v>117</v>
      </c>
      <c r="B19" s="20" t="s">
        <v>118</v>
      </c>
      <c r="C19" s="59">
        <v>55264</v>
      </c>
      <c r="D19" s="21">
        <v>98800</v>
      </c>
      <c r="E19" s="21">
        <v>98792</v>
      </c>
      <c r="G19" s="38"/>
    </row>
    <row r="20" spans="1:5" ht="15">
      <c r="A20" s="13" t="s">
        <v>119</v>
      </c>
      <c r="B20" s="20" t="s">
        <v>120</v>
      </c>
      <c r="C20" s="59">
        <v>10272</v>
      </c>
      <c r="D20" s="21">
        <v>20970</v>
      </c>
      <c r="E20" s="21">
        <v>20970</v>
      </c>
    </row>
    <row r="21" spans="1:5" ht="15">
      <c r="A21" s="13" t="s">
        <v>121</v>
      </c>
      <c r="B21" s="20" t="s">
        <v>122</v>
      </c>
      <c r="C21" s="59"/>
      <c r="D21" s="21">
        <v>213</v>
      </c>
      <c r="E21" s="21">
        <v>213</v>
      </c>
    </row>
    <row r="22" spans="1:5" ht="15">
      <c r="A22" s="13" t="s">
        <v>123</v>
      </c>
      <c r="B22" s="20" t="s">
        <v>124</v>
      </c>
      <c r="C22" s="59">
        <v>9781</v>
      </c>
      <c r="D22" s="21">
        <v>2340</v>
      </c>
      <c r="E22" s="21">
        <v>2340</v>
      </c>
    </row>
    <row r="23" spans="1:5" ht="15">
      <c r="A23" s="13" t="s">
        <v>125</v>
      </c>
      <c r="B23" s="20" t="s">
        <v>126</v>
      </c>
      <c r="C23" s="59">
        <v>3114</v>
      </c>
      <c r="D23" s="21">
        <v>19398</v>
      </c>
      <c r="E23" s="21">
        <v>19398</v>
      </c>
    </row>
    <row r="24" spans="1:5" ht="15">
      <c r="A24" s="13" t="s">
        <v>127</v>
      </c>
      <c r="B24" s="20" t="s">
        <v>128</v>
      </c>
      <c r="C24" s="59">
        <v>36</v>
      </c>
      <c r="D24" s="21"/>
      <c r="E24" s="21"/>
    </row>
    <row r="25" spans="1:5" ht="15">
      <c r="A25" s="13" t="s">
        <v>129</v>
      </c>
      <c r="B25" s="20" t="s">
        <v>130</v>
      </c>
      <c r="C25" s="59">
        <v>7377</v>
      </c>
      <c r="D25" s="21">
        <v>18000</v>
      </c>
      <c r="E25" s="21">
        <v>15644</v>
      </c>
    </row>
    <row r="26" spans="1:5" ht="15">
      <c r="A26" s="13" t="s">
        <v>246</v>
      </c>
      <c r="B26" s="20" t="s">
        <v>245</v>
      </c>
      <c r="C26" s="59">
        <v>707</v>
      </c>
      <c r="D26" s="21"/>
      <c r="E26" s="21"/>
    </row>
    <row r="27" spans="1:5" ht="15">
      <c r="A27" s="13" t="s">
        <v>131</v>
      </c>
      <c r="B27" s="20" t="s">
        <v>132</v>
      </c>
      <c r="C27" s="59"/>
      <c r="D27" s="21"/>
      <c r="E27" s="21"/>
    </row>
    <row r="28" spans="1:5" ht="15">
      <c r="A28" s="13" t="s">
        <v>133</v>
      </c>
      <c r="B28" s="20" t="s">
        <v>162</v>
      </c>
      <c r="C28" s="59"/>
      <c r="D28" s="21"/>
      <c r="E28" s="21"/>
    </row>
    <row r="29" spans="1:5" ht="15">
      <c r="A29" s="15" t="s">
        <v>0</v>
      </c>
      <c r="B29" s="14"/>
      <c r="C29" s="67">
        <f>SUM(C10:C28)</f>
        <v>135274</v>
      </c>
      <c r="D29" s="22">
        <f>SUM(D10:D28)</f>
        <v>269000</v>
      </c>
      <c r="E29" s="22">
        <f>SUM(E10:E28)</f>
        <v>266262</v>
      </c>
    </row>
    <row r="30" spans="1:5" ht="15">
      <c r="A30" s="23"/>
      <c r="B30" s="24"/>
      <c r="C30" s="24"/>
      <c r="D30" s="25"/>
      <c r="E30" s="25"/>
    </row>
    <row r="32" spans="1:5" ht="15">
      <c r="A32" s="234" t="s">
        <v>253</v>
      </c>
      <c r="B32" s="234"/>
      <c r="C32" s="234"/>
      <c r="D32" s="234"/>
      <c r="E32" s="234"/>
    </row>
    <row r="33" spans="1:5" ht="15.75">
      <c r="A33" s="8"/>
      <c r="B33" s="8"/>
      <c r="C33" s="8"/>
      <c r="D33" s="8"/>
      <c r="E33" s="8"/>
    </row>
    <row r="34" spans="1:5" ht="15">
      <c r="A34" s="234" t="s">
        <v>346</v>
      </c>
      <c r="B34" s="234"/>
      <c r="C34" s="234"/>
      <c r="D34" s="234"/>
      <c r="E34" s="234"/>
    </row>
    <row r="35" spans="1:13" s="1" customFormat="1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</row>
    <row r="36" spans="1:3" ht="15.75" thickBot="1">
      <c r="A36" s="23"/>
      <c r="B36" s="24"/>
      <c r="C36" s="24"/>
    </row>
    <row r="37" spans="1:5" ht="21.75" customHeight="1">
      <c r="A37" s="256" t="s">
        <v>134</v>
      </c>
      <c r="B37" s="259" t="s">
        <v>16</v>
      </c>
      <c r="C37" s="250" t="s">
        <v>344</v>
      </c>
      <c r="D37" s="250" t="s">
        <v>318</v>
      </c>
      <c r="E37" s="250" t="s">
        <v>345</v>
      </c>
    </row>
    <row r="38" spans="1:5" ht="21.75" customHeight="1">
      <c r="A38" s="257"/>
      <c r="B38" s="260"/>
      <c r="C38" s="251"/>
      <c r="D38" s="251"/>
      <c r="E38" s="251"/>
    </row>
    <row r="39" spans="1:5" ht="37.5" customHeight="1" thickBot="1">
      <c r="A39" s="258"/>
      <c r="B39" s="261"/>
      <c r="C39" s="252"/>
      <c r="D39" s="252"/>
      <c r="E39" s="252"/>
    </row>
    <row r="40" spans="1:5" ht="15">
      <c r="A40" s="17" t="s">
        <v>135</v>
      </c>
      <c r="B40" s="84" t="s">
        <v>130</v>
      </c>
      <c r="C40" s="66">
        <v>15610</v>
      </c>
      <c r="D40" s="19">
        <v>20000</v>
      </c>
      <c r="E40" s="19">
        <v>14985</v>
      </c>
    </row>
    <row r="41" spans="1:5" ht="15">
      <c r="A41" s="13" t="s">
        <v>136</v>
      </c>
      <c r="B41" s="20" t="s">
        <v>130</v>
      </c>
      <c r="C41" s="59">
        <v>7377</v>
      </c>
      <c r="D41" s="21">
        <v>18000</v>
      </c>
      <c r="E41" s="21">
        <v>15644</v>
      </c>
    </row>
    <row r="42" spans="1:5" ht="15">
      <c r="A42" s="13" t="s">
        <v>137</v>
      </c>
      <c r="B42" s="20" t="s">
        <v>130</v>
      </c>
      <c r="C42" s="59">
        <v>2834</v>
      </c>
      <c r="D42" s="21">
        <v>4000</v>
      </c>
      <c r="E42" s="21">
        <v>3098</v>
      </c>
    </row>
    <row r="43" spans="1:5" ht="15">
      <c r="A43" s="13" t="s">
        <v>185</v>
      </c>
      <c r="B43" s="20" t="s">
        <v>130</v>
      </c>
      <c r="C43" s="59">
        <v>1859</v>
      </c>
      <c r="D43" s="21">
        <v>4000</v>
      </c>
      <c r="E43" s="21">
        <v>3980</v>
      </c>
    </row>
    <row r="44" spans="1:5" ht="15">
      <c r="A44" s="15" t="s">
        <v>138</v>
      </c>
      <c r="B44" s="14"/>
      <c r="C44" s="67">
        <f>SUM(C40:C43)</f>
        <v>27680</v>
      </c>
      <c r="D44" s="22">
        <f>SUM(D40:D43)</f>
        <v>46000</v>
      </c>
      <c r="E44" s="22">
        <f>SUM(E40:E43)</f>
        <v>37707</v>
      </c>
    </row>
    <row r="46" ht="15">
      <c r="A46" s="26"/>
    </row>
    <row r="47" ht="15">
      <c r="A47" s="26"/>
    </row>
    <row r="48" ht="15">
      <c r="A48" s="39" t="s">
        <v>217</v>
      </c>
    </row>
    <row r="49" spans="1:3" ht="15">
      <c r="A49" s="26" t="s">
        <v>202</v>
      </c>
      <c r="B49" s="4"/>
      <c r="C49" s="4"/>
    </row>
    <row r="50" spans="1:3" ht="15">
      <c r="A50" s="11" t="s">
        <v>299</v>
      </c>
      <c r="B50" s="1"/>
      <c r="C50" s="1"/>
    </row>
    <row r="51" spans="2:3" ht="15">
      <c r="B51" s="1"/>
      <c r="C51" s="1"/>
    </row>
  </sheetData>
  <mergeCells count="17">
    <mergeCell ref="A32:E32"/>
    <mergeCell ref="A7:A9"/>
    <mergeCell ref="E37:E39"/>
    <mergeCell ref="A37:A39"/>
    <mergeCell ref="B37:B39"/>
    <mergeCell ref="D37:D39"/>
    <mergeCell ref="C37:C39"/>
    <mergeCell ref="A35:M35"/>
    <mergeCell ref="A34:E34"/>
    <mergeCell ref="A6:M6"/>
    <mergeCell ref="A1:E1"/>
    <mergeCell ref="B7:B9"/>
    <mergeCell ref="D7:D9"/>
    <mergeCell ref="A3:E3"/>
    <mergeCell ref="A5:E5"/>
    <mergeCell ref="E7:E9"/>
    <mergeCell ref="C7:C9"/>
  </mergeCells>
  <printOptions/>
  <pageMargins left="0.31" right="0.17" top="0.58" bottom="0.75" header="0.5118110236220472" footer="0.5118110236220472"/>
  <pageSetup horizontalDpi="600" verticalDpi="600" orientation="portrait" paperSize="9" r:id="rId1"/>
  <headerFooter alignWithMargins="0"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F12" sqref="F12"/>
    </sheetView>
  </sheetViews>
  <sheetFormatPr defaultColWidth="9.140625" defaultRowHeight="12"/>
  <cols>
    <col min="1" max="1" width="63.00390625" style="0" customWidth="1"/>
    <col min="2" max="2" width="12.8515625" style="0" customWidth="1"/>
    <col min="3" max="3" width="14.8515625" style="0" customWidth="1"/>
    <col min="4" max="4" width="12.8515625" style="0" customWidth="1"/>
  </cols>
  <sheetData>
    <row r="2" ht="11.25">
      <c r="C2" s="56"/>
    </row>
    <row r="3" spans="1:5" ht="15.75">
      <c r="A3" s="262" t="s">
        <v>291</v>
      </c>
      <c r="B3" s="262"/>
      <c r="C3" s="262"/>
      <c r="D3" s="262"/>
      <c r="E3" s="65"/>
    </row>
    <row r="5" ht="11.25">
      <c r="D5" s="56"/>
    </row>
    <row r="6" spans="1:5" ht="12.75">
      <c r="A6" s="263" t="s">
        <v>290</v>
      </c>
      <c r="B6" s="263"/>
      <c r="C6" s="263"/>
      <c r="D6" s="263"/>
      <c r="E6" s="64"/>
    </row>
    <row r="7" spans="1:5" ht="12.75">
      <c r="A7" s="263" t="s">
        <v>347</v>
      </c>
      <c r="B7" s="263"/>
      <c r="C7" s="263"/>
      <c r="D7" s="263"/>
      <c r="E7" s="64"/>
    </row>
    <row r="8" spans="1:12" s="1" customFormat="1" ht="12.75">
      <c r="A8" s="220"/>
      <c r="B8" s="220"/>
      <c r="C8" s="220"/>
      <c r="D8" s="220"/>
      <c r="E8" s="109"/>
      <c r="F8" s="109"/>
      <c r="G8" s="109"/>
      <c r="H8" s="109"/>
      <c r="I8" s="109"/>
      <c r="J8" s="109"/>
      <c r="K8" s="109"/>
      <c r="L8" s="109"/>
    </row>
    <row r="9" spans="1:5" ht="13.5" thickBot="1">
      <c r="A9" s="44"/>
      <c r="B9" s="44"/>
      <c r="C9" s="44"/>
      <c r="D9" s="44"/>
      <c r="E9" s="44"/>
    </row>
    <row r="10" spans="1:4" ht="11.25" customHeight="1">
      <c r="A10" s="46"/>
      <c r="B10" s="250" t="s">
        <v>344</v>
      </c>
      <c r="C10" s="250" t="s">
        <v>318</v>
      </c>
      <c r="D10" s="250" t="s">
        <v>345</v>
      </c>
    </row>
    <row r="11" spans="1:4" ht="11.25" customHeight="1">
      <c r="A11" s="47"/>
      <c r="B11" s="251"/>
      <c r="C11" s="251"/>
      <c r="D11" s="251"/>
    </row>
    <row r="12" spans="1:4" ht="34.5" customHeight="1" thickBot="1">
      <c r="A12" s="48"/>
      <c r="B12" s="252"/>
      <c r="C12" s="252"/>
      <c r="D12" s="252"/>
    </row>
    <row r="13" spans="1:4" ht="13.5" thickBot="1">
      <c r="A13" s="68" t="s">
        <v>256</v>
      </c>
      <c r="B13" s="68">
        <f>B14+B15+B16</f>
        <v>15366</v>
      </c>
      <c r="C13" s="68">
        <f>C14+C15+C16</f>
        <v>21097</v>
      </c>
      <c r="D13" s="68">
        <f>D14+D15+D16</f>
        <v>20673</v>
      </c>
    </row>
    <row r="14" spans="1:4" ht="12.75">
      <c r="A14" s="52" t="s">
        <v>257</v>
      </c>
      <c r="B14" s="52">
        <v>6692</v>
      </c>
      <c r="C14" s="52">
        <v>12000</v>
      </c>
      <c r="D14" s="52">
        <v>12681</v>
      </c>
    </row>
    <row r="15" spans="1:4" ht="12.75">
      <c r="A15" s="49" t="s">
        <v>258</v>
      </c>
      <c r="B15" s="49">
        <v>2215</v>
      </c>
      <c r="C15" s="49">
        <v>3000</v>
      </c>
      <c r="D15" s="49">
        <v>2000</v>
      </c>
    </row>
    <row r="16" spans="1:4" ht="13.5" thickBot="1">
      <c r="A16" s="112" t="s">
        <v>259</v>
      </c>
      <c r="B16" s="50">
        <v>6459</v>
      </c>
      <c r="C16" s="50">
        <v>6097</v>
      </c>
      <c r="D16" s="50">
        <v>5992</v>
      </c>
    </row>
    <row r="17" spans="1:4" ht="13.5" thickBot="1">
      <c r="A17" s="69" t="s">
        <v>260</v>
      </c>
      <c r="B17" s="69">
        <f>B18+B19+B20</f>
        <v>0</v>
      </c>
      <c r="C17" s="69">
        <f>C18+C19+C20+C25</f>
        <v>1400</v>
      </c>
      <c r="D17" s="69">
        <f>D18+D19+D20+D25</f>
        <v>859</v>
      </c>
    </row>
    <row r="18" spans="1:4" ht="12.75">
      <c r="A18" s="52" t="s">
        <v>261</v>
      </c>
      <c r="B18" s="52"/>
      <c r="C18" s="52">
        <v>1000</v>
      </c>
      <c r="D18" s="52">
        <v>459</v>
      </c>
    </row>
    <row r="19" spans="1:4" ht="12.75">
      <c r="A19" s="49" t="s">
        <v>262</v>
      </c>
      <c r="B19" s="49"/>
      <c r="C19" s="49"/>
      <c r="D19" s="49"/>
    </row>
    <row r="20" spans="1:4" ht="12.75">
      <c r="A20" s="49" t="s">
        <v>263</v>
      </c>
      <c r="B20" s="49"/>
      <c r="C20" s="49"/>
      <c r="D20" s="49"/>
    </row>
    <row r="21" spans="1:4" ht="12.75">
      <c r="A21" s="49" t="s">
        <v>264</v>
      </c>
      <c r="B21" s="49"/>
      <c r="C21" s="49"/>
      <c r="D21" s="49"/>
    </row>
    <row r="22" spans="1:4" ht="12.75">
      <c r="A22" s="49" t="s">
        <v>265</v>
      </c>
      <c r="B22" s="49"/>
      <c r="C22" s="49"/>
      <c r="D22" s="49"/>
    </row>
    <row r="23" spans="1:4" ht="12.75">
      <c r="A23" s="49" t="s">
        <v>266</v>
      </c>
      <c r="B23" s="49"/>
      <c r="C23" s="49"/>
      <c r="D23" s="49"/>
    </row>
    <row r="24" spans="1:4" ht="12.75">
      <c r="A24" s="49" t="s">
        <v>267</v>
      </c>
      <c r="B24" s="49"/>
      <c r="C24" s="49"/>
      <c r="D24" s="49"/>
    </row>
    <row r="25" spans="1:4" ht="13.5" thickBot="1">
      <c r="A25" s="70" t="s">
        <v>310</v>
      </c>
      <c r="B25" s="70"/>
      <c r="C25" s="70">
        <v>400</v>
      </c>
      <c r="D25" s="70">
        <v>400</v>
      </c>
    </row>
    <row r="26" spans="1:4" ht="13.5" thickBot="1">
      <c r="A26" s="69" t="s">
        <v>304</v>
      </c>
      <c r="B26" s="69">
        <f>B27+B28+B29+B30+B31+B32+B33+B34+B35+B36+B37+B38+B40</f>
        <v>83441</v>
      </c>
      <c r="C26" s="69">
        <v>122000</v>
      </c>
      <c r="D26" s="69">
        <f>D27+D28+D29+D30+D31+D32+D33+D34+D35+D36+D37+D38+D39</f>
        <v>120094</v>
      </c>
    </row>
    <row r="27" spans="1:4" ht="12.75">
      <c r="A27" s="52" t="s">
        <v>305</v>
      </c>
      <c r="B27" s="52">
        <v>2006</v>
      </c>
      <c r="C27" s="52">
        <v>5000</v>
      </c>
      <c r="D27" s="52">
        <v>5012</v>
      </c>
    </row>
    <row r="28" spans="1:4" ht="12.75">
      <c r="A28" s="49" t="s">
        <v>268</v>
      </c>
      <c r="B28" s="49">
        <v>23270</v>
      </c>
      <c r="C28" s="49">
        <v>21000</v>
      </c>
      <c r="D28" s="49">
        <v>20960</v>
      </c>
    </row>
    <row r="29" spans="1:4" ht="12.75">
      <c r="A29" s="49" t="s">
        <v>269</v>
      </c>
      <c r="B29" s="49">
        <v>5000</v>
      </c>
      <c r="C29" s="49">
        <v>0</v>
      </c>
      <c r="D29" s="49"/>
    </row>
    <row r="30" spans="1:4" ht="12.75">
      <c r="A30" s="49" t="s">
        <v>270</v>
      </c>
      <c r="B30" s="49">
        <v>7986</v>
      </c>
      <c r="C30" s="49">
        <v>13000</v>
      </c>
      <c r="D30" s="49">
        <v>13000</v>
      </c>
    </row>
    <row r="31" spans="1:4" ht="12.75">
      <c r="A31" s="49" t="s">
        <v>271</v>
      </c>
      <c r="B31" s="49">
        <v>5048</v>
      </c>
      <c r="C31" s="49">
        <v>5000</v>
      </c>
      <c r="D31" s="49">
        <v>5000</v>
      </c>
    </row>
    <row r="32" spans="1:4" ht="12.75">
      <c r="A32" s="49" t="s">
        <v>272</v>
      </c>
      <c r="B32" s="49">
        <v>10000</v>
      </c>
      <c r="C32" s="49">
        <v>10000</v>
      </c>
      <c r="D32" s="49">
        <v>10000</v>
      </c>
    </row>
    <row r="33" spans="1:4" ht="12.75">
      <c r="A33" s="49" t="s">
        <v>326</v>
      </c>
      <c r="B33" s="49"/>
      <c r="C33" s="49">
        <v>17000</v>
      </c>
      <c r="D33" s="49">
        <v>16958</v>
      </c>
    </row>
    <row r="34" spans="1:4" ht="12.75">
      <c r="A34" s="49" t="s">
        <v>273</v>
      </c>
      <c r="B34" s="49"/>
      <c r="C34" s="49">
        <v>0</v>
      </c>
      <c r="D34" s="49"/>
    </row>
    <row r="35" spans="1:4" ht="12.75">
      <c r="A35" s="49" t="s">
        <v>274</v>
      </c>
      <c r="B35" s="49"/>
      <c r="C35" s="49">
        <v>10000</v>
      </c>
      <c r="D35" s="49">
        <v>10000</v>
      </c>
    </row>
    <row r="36" spans="1:4" ht="12.75">
      <c r="A36" s="49" t="s">
        <v>306</v>
      </c>
      <c r="B36" s="49"/>
      <c r="C36" s="49">
        <v>3200</v>
      </c>
      <c r="D36" s="49">
        <v>3121</v>
      </c>
    </row>
    <row r="37" spans="1:4" ht="12.75">
      <c r="A37" s="49" t="s">
        <v>275</v>
      </c>
      <c r="B37" s="49">
        <v>20000</v>
      </c>
      <c r="C37" s="49">
        <v>20000</v>
      </c>
      <c r="D37" s="49">
        <v>20000</v>
      </c>
    </row>
    <row r="38" spans="1:4" ht="12.75">
      <c r="A38" s="49" t="s">
        <v>276</v>
      </c>
      <c r="B38" s="49"/>
      <c r="C38" s="49">
        <v>15000</v>
      </c>
      <c r="D38" s="49">
        <v>15000</v>
      </c>
    </row>
    <row r="39" spans="1:4" ht="12.75">
      <c r="A39" s="49" t="s">
        <v>322</v>
      </c>
      <c r="B39" s="49"/>
      <c r="C39" s="49">
        <v>2800</v>
      </c>
      <c r="D39" s="49">
        <v>1043</v>
      </c>
    </row>
    <row r="40" spans="1:4" ht="13.5" thickBot="1">
      <c r="A40" s="70" t="s">
        <v>323</v>
      </c>
      <c r="B40" s="70">
        <v>10131</v>
      </c>
      <c r="C40" s="70"/>
      <c r="D40" s="70"/>
    </row>
    <row r="41" spans="1:4" ht="13.5" thickBot="1">
      <c r="A41" s="69" t="s">
        <v>277</v>
      </c>
      <c r="B41" s="69">
        <f>B42+B43+B44+B45+B46+B47+B48+B49+B50+B51</f>
        <v>693807</v>
      </c>
      <c r="C41" s="69">
        <f>C42+C43+C44+C45+C46+C47+C48+C49+C50+C51</f>
        <v>1170718</v>
      </c>
      <c r="D41" s="69">
        <f>D42+D43+D44+D45+D46+D47+D48+D49+D50+D51</f>
        <v>1164548</v>
      </c>
    </row>
    <row r="42" spans="1:4" ht="12.75">
      <c r="A42" s="49" t="s">
        <v>309</v>
      </c>
      <c r="B42" s="49">
        <v>537341</v>
      </c>
      <c r="C42" s="49">
        <v>1030000</v>
      </c>
      <c r="D42" s="49">
        <v>1030000</v>
      </c>
    </row>
    <row r="43" spans="1:4" ht="12.75">
      <c r="A43" s="49" t="s">
        <v>278</v>
      </c>
      <c r="B43" s="49">
        <v>35208</v>
      </c>
      <c r="C43" s="49">
        <v>19720</v>
      </c>
      <c r="D43" s="49">
        <v>17899</v>
      </c>
    </row>
    <row r="44" spans="1:4" ht="12.75">
      <c r="A44" s="49" t="s">
        <v>279</v>
      </c>
      <c r="B44" s="49">
        <v>13538</v>
      </c>
      <c r="C44" s="49">
        <v>17300</v>
      </c>
      <c r="D44" s="49">
        <v>17356</v>
      </c>
    </row>
    <row r="45" spans="1:4" ht="12.75">
      <c r="A45" s="49" t="s">
        <v>280</v>
      </c>
      <c r="B45" s="49">
        <v>21270</v>
      </c>
      <c r="C45" s="49">
        <v>12200</v>
      </c>
      <c r="D45" s="49">
        <v>11911</v>
      </c>
    </row>
    <row r="46" spans="1:4" ht="12.75">
      <c r="A46" s="49" t="s">
        <v>281</v>
      </c>
      <c r="B46" s="49">
        <v>9087</v>
      </c>
      <c r="C46" s="49">
        <v>12265</v>
      </c>
      <c r="D46" s="49">
        <v>11503</v>
      </c>
    </row>
    <row r="47" spans="1:4" ht="12.75">
      <c r="A47" s="49" t="s">
        <v>282</v>
      </c>
      <c r="B47" s="49">
        <v>27502</v>
      </c>
      <c r="C47" s="49">
        <v>9662</v>
      </c>
      <c r="D47" s="49">
        <v>8387</v>
      </c>
    </row>
    <row r="48" spans="1:4" ht="12.75">
      <c r="A48" s="49" t="s">
        <v>283</v>
      </c>
      <c r="B48" s="49">
        <v>8881</v>
      </c>
      <c r="C48" s="49">
        <v>10000</v>
      </c>
      <c r="D48" s="49">
        <v>6471</v>
      </c>
    </row>
    <row r="49" spans="1:4" ht="12.75">
      <c r="A49" s="49" t="s">
        <v>284</v>
      </c>
      <c r="B49" s="49">
        <v>12064</v>
      </c>
      <c r="C49" s="49">
        <v>11200</v>
      </c>
      <c r="D49" s="49">
        <v>10599</v>
      </c>
    </row>
    <row r="50" spans="1:4" ht="12.75">
      <c r="A50" s="49" t="s">
        <v>285</v>
      </c>
      <c r="B50" s="49">
        <v>8135</v>
      </c>
      <c r="C50" s="49">
        <v>15300</v>
      </c>
      <c r="D50" s="49">
        <v>16469</v>
      </c>
    </row>
    <row r="51" spans="1:4" ht="12.75">
      <c r="A51" s="49" t="s">
        <v>286</v>
      </c>
      <c r="B51" s="49">
        <v>20781</v>
      </c>
      <c r="C51" s="49">
        <v>33071</v>
      </c>
      <c r="D51" s="49">
        <v>33953</v>
      </c>
    </row>
    <row r="52" spans="1:4" ht="13.5" thickBot="1">
      <c r="A52" s="81" t="s">
        <v>312</v>
      </c>
      <c r="B52" s="82"/>
      <c r="C52" s="82">
        <v>700000</v>
      </c>
      <c r="D52" s="82"/>
    </row>
    <row r="53" spans="1:4" ht="15.75" thickBot="1">
      <c r="A53" s="51" t="s">
        <v>287</v>
      </c>
      <c r="B53" s="51">
        <f>B13+B17+B26+B41</f>
        <v>792614</v>
      </c>
      <c r="C53" s="51">
        <f>C52+C41+C26+C13+C17</f>
        <v>2015215</v>
      </c>
      <c r="D53" s="51">
        <f>D13+D17+D26+D41</f>
        <v>1306174</v>
      </c>
    </row>
    <row r="54" spans="1:4" s="54" customFormat="1" ht="15">
      <c r="A54" s="53"/>
      <c r="B54" s="53"/>
      <c r="C54" s="53"/>
      <c r="D54" s="53"/>
    </row>
    <row r="55" spans="1:4" s="54" customFormat="1" ht="15">
      <c r="A55" s="53"/>
      <c r="B55" s="53"/>
      <c r="C55" s="53"/>
      <c r="D55" s="53"/>
    </row>
    <row r="57" spans="1:2" s="43" customFormat="1" ht="12.75">
      <c r="A57" s="45" t="s">
        <v>288</v>
      </c>
      <c r="B57" s="45"/>
    </row>
    <row r="58" s="43" customFormat="1" ht="12.75">
      <c r="A58" s="43" t="s">
        <v>289</v>
      </c>
    </row>
    <row r="59" s="43" customFormat="1" ht="12.75">
      <c r="A59" s="43" t="s">
        <v>300</v>
      </c>
    </row>
  </sheetData>
  <mergeCells count="7">
    <mergeCell ref="A3:D3"/>
    <mergeCell ref="C10:C12"/>
    <mergeCell ref="D10:D12"/>
    <mergeCell ref="A6:D6"/>
    <mergeCell ref="A7:D7"/>
    <mergeCell ref="B10:B12"/>
    <mergeCell ref="A8:D8"/>
  </mergeCells>
  <printOptions/>
  <pageMargins left="0.24" right="0.17" top="0.85" bottom="0.7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K46"/>
  <sheetViews>
    <sheetView zoomScale="75" zoomScaleNormal="75" zoomScaleSheetLayoutView="75" workbookViewId="0" topLeftCell="A1">
      <selection activeCell="A8" sqref="A8:IV8"/>
    </sheetView>
  </sheetViews>
  <sheetFormatPr defaultColWidth="9.140625" defaultRowHeight="12"/>
  <cols>
    <col min="1" max="1" width="40.8515625" style="1" customWidth="1"/>
    <col min="2" max="2" width="12.28125" style="1" customWidth="1"/>
    <col min="3" max="3" width="15.28125" style="1" customWidth="1"/>
    <col min="4" max="4" width="13.00390625" style="1" customWidth="1"/>
    <col min="5" max="5" width="12.28125" style="1" customWidth="1"/>
    <col min="6" max="6" width="14.7109375" style="1" customWidth="1"/>
    <col min="7" max="7" width="12.7109375" style="1" customWidth="1"/>
    <col min="8" max="8" width="12.28125" style="1" customWidth="1"/>
    <col min="9" max="9" width="15.00390625" style="1" customWidth="1"/>
    <col min="10" max="10" width="12.7109375" style="1" customWidth="1"/>
    <col min="11" max="16384" width="9.28125" style="1" customWidth="1"/>
  </cols>
  <sheetData>
    <row r="4" spans="1:11" ht="14.25">
      <c r="A4" s="234" t="s">
        <v>250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9" ht="13.5">
      <c r="A5" s="41"/>
      <c r="B5" s="41"/>
      <c r="I5" s="2" t="s">
        <v>298</v>
      </c>
    </row>
    <row r="6" spans="1:10" ht="12.75">
      <c r="A6" s="235" t="s">
        <v>529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2.75">
      <c r="A7" s="264" t="s">
        <v>254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0" ht="12.75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ht="13.5" thickBot="1"/>
    <row r="11" spans="1:11" s="4" customFormat="1" ht="15.75" thickBot="1">
      <c r="A11" s="265" t="s">
        <v>64</v>
      </c>
      <c r="B11" s="268" t="s">
        <v>82</v>
      </c>
      <c r="C11" s="269"/>
      <c r="D11" s="269"/>
      <c r="E11" s="270" t="s">
        <v>14</v>
      </c>
      <c r="F11" s="270"/>
      <c r="G11" s="270"/>
      <c r="H11" s="271" t="s">
        <v>206</v>
      </c>
      <c r="I11" s="270"/>
      <c r="J11" s="270"/>
      <c r="K11" s="1"/>
    </row>
    <row r="12" spans="1:10" s="4" customFormat="1" ht="33" customHeight="1">
      <c r="A12" s="266"/>
      <c r="B12" s="250" t="s">
        <v>344</v>
      </c>
      <c r="C12" s="250" t="s">
        <v>318</v>
      </c>
      <c r="D12" s="250" t="s">
        <v>345</v>
      </c>
      <c r="E12" s="250" t="s">
        <v>344</v>
      </c>
      <c r="F12" s="250" t="s">
        <v>318</v>
      </c>
      <c r="G12" s="250" t="s">
        <v>345</v>
      </c>
      <c r="H12" s="250" t="s">
        <v>344</v>
      </c>
      <c r="I12" s="250" t="s">
        <v>318</v>
      </c>
      <c r="J12" s="250" t="s">
        <v>345</v>
      </c>
    </row>
    <row r="13" spans="1:10" s="4" customFormat="1" ht="15">
      <c r="A13" s="266"/>
      <c r="B13" s="251"/>
      <c r="C13" s="251"/>
      <c r="D13" s="251"/>
      <c r="E13" s="251"/>
      <c r="F13" s="251"/>
      <c r="G13" s="251"/>
      <c r="H13" s="251"/>
      <c r="I13" s="251"/>
      <c r="J13" s="251"/>
    </row>
    <row r="14" spans="1:10" ht="16.5" customHeight="1" thickBot="1">
      <c r="A14" s="267"/>
      <c r="B14" s="252"/>
      <c r="C14" s="252"/>
      <c r="D14" s="252"/>
      <c r="E14" s="252"/>
      <c r="F14" s="252"/>
      <c r="G14" s="252"/>
      <c r="H14" s="252"/>
      <c r="I14" s="252"/>
      <c r="J14" s="252"/>
    </row>
    <row r="15" spans="1:10" s="2" customFormat="1" ht="12.75">
      <c r="A15" s="86" t="s">
        <v>247</v>
      </c>
      <c r="B15" s="86"/>
      <c r="C15" s="87"/>
      <c r="D15" s="87"/>
      <c r="E15" s="87"/>
      <c r="F15" s="87"/>
      <c r="G15" s="87"/>
      <c r="H15" s="87"/>
      <c r="I15" s="87"/>
      <c r="J15" s="87"/>
    </row>
    <row r="16" spans="1:10" ht="15">
      <c r="A16" s="3" t="s">
        <v>65</v>
      </c>
      <c r="B16" s="42">
        <f>E16+H16</f>
        <v>222456</v>
      </c>
      <c r="C16" s="42">
        <f aca="true" t="shared" si="0" ref="C16:C27">F16+I16</f>
        <v>229470</v>
      </c>
      <c r="D16" s="42">
        <f>G16+I16</f>
        <v>229470</v>
      </c>
      <c r="E16" s="42">
        <v>112612</v>
      </c>
      <c r="F16" s="13">
        <v>118506</v>
      </c>
      <c r="G16" s="13">
        <v>118506</v>
      </c>
      <c r="H16" s="13">
        <v>109844</v>
      </c>
      <c r="I16" s="13">
        <v>110964</v>
      </c>
      <c r="J16" s="13">
        <v>110964</v>
      </c>
    </row>
    <row r="17" spans="1:10" ht="15">
      <c r="A17" s="3" t="s">
        <v>66</v>
      </c>
      <c r="B17" s="42">
        <f aca="true" t="shared" si="1" ref="B17:B26">E17+H17</f>
        <v>120962</v>
      </c>
      <c r="C17" s="42">
        <f t="shared" si="0"/>
        <v>75499</v>
      </c>
      <c r="D17" s="42">
        <f aca="true" t="shared" si="2" ref="D17:D27">G17+I17</f>
        <v>75499</v>
      </c>
      <c r="E17" s="42">
        <v>52482</v>
      </c>
      <c r="F17" s="13">
        <v>54336</v>
      </c>
      <c r="G17" s="13">
        <v>54336</v>
      </c>
      <c r="H17" s="13">
        <v>68480</v>
      </c>
      <c r="I17" s="13">
        <v>21163</v>
      </c>
      <c r="J17" s="13">
        <v>23863</v>
      </c>
    </row>
    <row r="18" spans="1:10" ht="15">
      <c r="A18" s="3" t="s">
        <v>67</v>
      </c>
      <c r="B18" s="42">
        <f t="shared" si="1"/>
        <v>11256</v>
      </c>
      <c r="C18" s="42">
        <f t="shared" si="0"/>
        <v>10884</v>
      </c>
      <c r="D18" s="42">
        <f t="shared" si="2"/>
        <v>10884</v>
      </c>
      <c r="E18" s="42">
        <v>6210</v>
      </c>
      <c r="F18" s="13">
        <v>6417</v>
      </c>
      <c r="G18" s="13">
        <v>6417</v>
      </c>
      <c r="H18" s="13">
        <v>5046</v>
      </c>
      <c r="I18" s="13">
        <v>4467</v>
      </c>
      <c r="J18" s="13">
        <v>4467</v>
      </c>
    </row>
    <row r="19" spans="1:10" ht="15">
      <c r="A19" s="3" t="s">
        <v>68</v>
      </c>
      <c r="B19" s="42">
        <f t="shared" si="1"/>
        <v>11871</v>
      </c>
      <c r="C19" s="42">
        <f t="shared" si="0"/>
        <v>8297</v>
      </c>
      <c r="D19" s="42">
        <f t="shared" si="2"/>
        <v>8297</v>
      </c>
      <c r="E19" s="42">
        <v>8199</v>
      </c>
      <c r="F19" s="13">
        <v>6417</v>
      </c>
      <c r="G19" s="13">
        <v>6417</v>
      </c>
      <c r="H19" s="13">
        <v>3672</v>
      </c>
      <c r="I19" s="13">
        <v>1880</v>
      </c>
      <c r="J19" s="13">
        <v>1880</v>
      </c>
    </row>
    <row r="20" spans="1:10" ht="15">
      <c r="A20" s="3" t="s">
        <v>69</v>
      </c>
      <c r="B20" s="42">
        <f t="shared" si="1"/>
        <v>37009</v>
      </c>
      <c r="C20" s="42">
        <f t="shared" si="0"/>
        <v>49043</v>
      </c>
      <c r="D20" s="42">
        <f t="shared" si="2"/>
        <v>49043</v>
      </c>
      <c r="E20" s="42">
        <v>8219</v>
      </c>
      <c r="F20" s="13">
        <v>6417</v>
      </c>
      <c r="G20" s="13">
        <v>6417</v>
      </c>
      <c r="H20" s="13">
        <v>28790</v>
      </c>
      <c r="I20" s="13">
        <v>42626</v>
      </c>
      <c r="J20" s="13">
        <v>42626</v>
      </c>
    </row>
    <row r="21" spans="1:11" ht="15">
      <c r="A21" s="3" t="s">
        <v>70</v>
      </c>
      <c r="B21" s="42">
        <f t="shared" si="1"/>
        <v>14988</v>
      </c>
      <c r="C21" s="42">
        <f t="shared" si="0"/>
        <v>16639</v>
      </c>
      <c r="D21" s="42">
        <f t="shared" si="2"/>
        <v>16639</v>
      </c>
      <c r="E21" s="42">
        <v>8099</v>
      </c>
      <c r="F21" s="13">
        <v>6417</v>
      </c>
      <c r="G21" s="13">
        <v>6417</v>
      </c>
      <c r="H21" s="13">
        <v>6889</v>
      </c>
      <c r="I21" s="13">
        <v>10222</v>
      </c>
      <c r="J21" s="13">
        <v>10222</v>
      </c>
      <c r="K21" s="9"/>
    </row>
    <row r="22" spans="1:10" ht="15">
      <c r="A22" s="3" t="s">
        <v>71</v>
      </c>
      <c r="B22" s="42">
        <f t="shared" si="1"/>
        <v>39841</v>
      </c>
      <c r="C22" s="42">
        <f t="shared" si="0"/>
        <v>12387</v>
      </c>
      <c r="D22" s="42">
        <f t="shared" si="2"/>
        <v>12387</v>
      </c>
      <c r="E22" s="42">
        <v>6269</v>
      </c>
      <c r="F22" s="13">
        <v>6417</v>
      </c>
      <c r="G22" s="13">
        <v>6417</v>
      </c>
      <c r="H22" s="13">
        <v>33572</v>
      </c>
      <c r="I22" s="13">
        <v>5970</v>
      </c>
      <c r="J22" s="13">
        <v>5970</v>
      </c>
    </row>
    <row r="23" spans="1:10" ht="15">
      <c r="A23" s="3" t="s">
        <v>72</v>
      </c>
      <c r="B23" s="42">
        <f t="shared" si="1"/>
        <v>11676</v>
      </c>
      <c r="C23" s="42">
        <f t="shared" si="0"/>
        <v>9835</v>
      </c>
      <c r="D23" s="42">
        <f t="shared" si="2"/>
        <v>9835</v>
      </c>
      <c r="E23" s="42">
        <v>8089</v>
      </c>
      <c r="F23" s="13">
        <v>6417</v>
      </c>
      <c r="G23" s="13">
        <v>6417</v>
      </c>
      <c r="H23" s="13">
        <v>3587</v>
      </c>
      <c r="I23" s="13">
        <v>3418</v>
      </c>
      <c r="J23" s="13">
        <v>3418</v>
      </c>
    </row>
    <row r="24" spans="1:10" ht="15">
      <c r="A24" s="3" t="s">
        <v>73</v>
      </c>
      <c r="B24" s="42">
        <f t="shared" si="1"/>
        <v>11082</v>
      </c>
      <c r="C24" s="42">
        <f t="shared" si="0"/>
        <v>9221</v>
      </c>
      <c r="D24" s="42">
        <f t="shared" si="2"/>
        <v>9221</v>
      </c>
      <c r="E24" s="42">
        <v>7189</v>
      </c>
      <c r="F24" s="13">
        <v>6417</v>
      </c>
      <c r="G24" s="13">
        <v>6417</v>
      </c>
      <c r="H24" s="13">
        <v>3893</v>
      </c>
      <c r="I24" s="13">
        <v>2804</v>
      </c>
      <c r="J24" s="13">
        <v>2804</v>
      </c>
    </row>
    <row r="25" spans="1:10" ht="15">
      <c r="A25" s="3" t="s">
        <v>74</v>
      </c>
      <c r="B25" s="42">
        <f t="shared" si="1"/>
        <v>13522</v>
      </c>
      <c r="C25" s="42">
        <f t="shared" si="0"/>
        <v>9775</v>
      </c>
      <c r="D25" s="42">
        <f t="shared" si="2"/>
        <v>9775</v>
      </c>
      <c r="E25" s="42">
        <v>8039</v>
      </c>
      <c r="F25" s="13">
        <v>6417</v>
      </c>
      <c r="G25" s="13">
        <v>6417</v>
      </c>
      <c r="H25" s="13">
        <v>5483</v>
      </c>
      <c r="I25" s="13">
        <v>3358</v>
      </c>
      <c r="J25" s="13">
        <v>3358</v>
      </c>
    </row>
    <row r="26" spans="1:10" ht="15">
      <c r="A26" s="3" t="s">
        <v>199</v>
      </c>
      <c r="B26" s="42">
        <f t="shared" si="1"/>
        <v>10000</v>
      </c>
      <c r="C26" s="42">
        <f t="shared" si="0"/>
        <v>12000</v>
      </c>
      <c r="D26" s="42">
        <f t="shared" si="2"/>
        <v>12000</v>
      </c>
      <c r="E26" s="42"/>
      <c r="F26" s="13"/>
      <c r="G26" s="13"/>
      <c r="H26" s="13">
        <v>10000</v>
      </c>
      <c r="I26" s="13">
        <v>12000</v>
      </c>
      <c r="J26" s="13">
        <v>12000</v>
      </c>
    </row>
    <row r="27" spans="1:10" ht="15.75" thickBot="1">
      <c r="A27" s="88" t="s">
        <v>252</v>
      </c>
      <c r="B27" s="42"/>
      <c r="C27" s="42">
        <f t="shared" si="0"/>
        <v>24242</v>
      </c>
      <c r="D27" s="42">
        <f t="shared" si="2"/>
        <v>0</v>
      </c>
      <c r="E27" s="89"/>
      <c r="F27" s="90">
        <v>24242</v>
      </c>
      <c r="G27" s="90"/>
      <c r="H27" s="90"/>
      <c r="I27" s="90"/>
      <c r="J27" s="90"/>
    </row>
    <row r="28" spans="1:10" ht="16.5" thickBot="1">
      <c r="A28" s="91" t="s">
        <v>248</v>
      </c>
      <c r="B28" s="92">
        <f>SUM(B16:B27)</f>
        <v>504663</v>
      </c>
      <c r="C28" s="92">
        <f>SUM(C16:C27)</f>
        <v>467292</v>
      </c>
      <c r="D28" s="106">
        <f>G28+J28</f>
        <v>445750</v>
      </c>
      <c r="E28" s="92">
        <f aca="true" t="shared" si="3" ref="E28:J28">SUM(E16:E27)</f>
        <v>225407</v>
      </c>
      <c r="F28" s="92">
        <f t="shared" si="3"/>
        <v>248420</v>
      </c>
      <c r="G28" s="92">
        <f t="shared" si="3"/>
        <v>224178</v>
      </c>
      <c r="H28" s="92">
        <f t="shared" si="3"/>
        <v>279256</v>
      </c>
      <c r="I28" s="93">
        <f t="shared" si="3"/>
        <v>218872</v>
      </c>
      <c r="J28" s="92">
        <f t="shared" si="3"/>
        <v>221572</v>
      </c>
    </row>
    <row r="32" spans="1:4" s="4" customFormat="1" ht="15">
      <c r="A32" s="39" t="s">
        <v>217</v>
      </c>
      <c r="B32" s="39"/>
      <c r="C32" s="11"/>
      <c r="D32" s="11"/>
    </row>
    <row r="33" spans="1:2" s="4" customFormat="1" ht="15">
      <c r="A33" s="26" t="s">
        <v>202</v>
      </c>
      <c r="B33" s="26"/>
    </row>
    <row r="34" spans="1:4" s="4" customFormat="1" ht="15">
      <c r="A34" s="4" t="s">
        <v>146</v>
      </c>
      <c r="C34" s="1"/>
      <c r="D34" s="1"/>
    </row>
    <row r="35" spans="3:4" s="4" customFormat="1" ht="15">
      <c r="C35" s="1"/>
      <c r="D35" s="1"/>
    </row>
    <row r="38" s="94" customFormat="1" ht="12.75"/>
    <row r="39" spans="2:10" s="94" customFormat="1" ht="15">
      <c r="B39" s="97"/>
      <c r="C39" s="97"/>
      <c r="D39" s="97"/>
      <c r="E39" s="97"/>
      <c r="F39" s="97"/>
      <c r="G39" s="97"/>
      <c r="H39" s="97"/>
      <c r="I39" s="97"/>
      <c r="J39" s="97"/>
    </row>
    <row r="40" spans="2:10" s="94" customFormat="1" ht="15">
      <c r="B40" s="97"/>
      <c r="C40" s="97"/>
      <c r="D40" s="97"/>
      <c r="E40" s="97"/>
      <c r="F40" s="97"/>
      <c r="G40" s="97"/>
      <c r="H40" s="97"/>
      <c r="I40" s="97"/>
      <c r="J40" s="97"/>
    </row>
    <row r="41" spans="2:10" s="94" customFormat="1" ht="15">
      <c r="B41" s="97"/>
      <c r="C41" s="97"/>
      <c r="D41" s="97"/>
      <c r="E41" s="97"/>
      <c r="F41" s="97"/>
      <c r="G41" s="97"/>
      <c r="H41" s="97"/>
      <c r="I41" s="97"/>
      <c r="J41" s="97"/>
    </row>
    <row r="42" spans="2:10" s="94" customFormat="1" ht="15">
      <c r="B42" s="97"/>
      <c r="C42" s="97"/>
      <c r="D42" s="97"/>
      <c r="E42" s="97"/>
      <c r="F42" s="97"/>
      <c r="G42" s="97"/>
      <c r="H42" s="97"/>
      <c r="I42" s="97"/>
      <c r="J42" s="97"/>
    </row>
    <row r="43" spans="2:10" s="94" customFormat="1" ht="15">
      <c r="B43" s="97"/>
      <c r="C43" s="97"/>
      <c r="D43" s="97"/>
      <c r="E43" s="97"/>
      <c r="F43" s="97"/>
      <c r="G43" s="97"/>
      <c r="H43" s="97"/>
      <c r="I43" s="97"/>
      <c r="J43" s="97"/>
    </row>
    <row r="44" spans="2:10" s="94" customFormat="1" ht="15">
      <c r="B44" s="97"/>
      <c r="C44" s="97"/>
      <c r="D44" s="97"/>
      <c r="E44" s="97"/>
      <c r="F44" s="97"/>
      <c r="G44" s="97"/>
      <c r="H44" s="97"/>
      <c r="I44" s="97"/>
      <c r="J44" s="97"/>
    </row>
    <row r="45" spans="1:10" s="94" customFormat="1" ht="15">
      <c r="A45" s="96"/>
      <c r="B45" s="97"/>
      <c r="C45" s="97"/>
      <c r="D45" s="97"/>
      <c r="E45" s="98"/>
      <c r="F45" s="97"/>
      <c r="G45" s="97"/>
      <c r="H45" s="97"/>
      <c r="I45" s="97"/>
      <c r="J45" s="97"/>
    </row>
    <row r="46" spans="1:10" s="94" customFormat="1" ht="15.7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="94" customFormat="1" ht="12.75"/>
    <row r="48" s="94" customFormat="1" ht="12.75"/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="94" customFormat="1" ht="12.75"/>
    <row r="1045" s="94" customFormat="1" ht="12.75"/>
    <row r="1046" s="94" customFormat="1" ht="12.75"/>
    <row r="1047" s="94" customFormat="1" ht="12.75"/>
    <row r="1048" s="94" customFormat="1" ht="12.75"/>
    <row r="1049" s="94" customFormat="1" ht="12.75"/>
    <row r="1050" s="94" customFormat="1" ht="12.75"/>
    <row r="1051" s="94" customFormat="1" ht="12.75"/>
    <row r="1052" s="94" customFormat="1" ht="12.75"/>
    <row r="1053" s="94" customFormat="1" ht="12.75"/>
    <row r="1054" s="94" customFormat="1" ht="12.75"/>
    <row r="1055" s="94" customFormat="1" ht="12.75"/>
    <row r="1056" s="94" customFormat="1" ht="12.75"/>
    <row r="1057" s="94" customFormat="1" ht="12.75"/>
    <row r="1058" s="94" customFormat="1" ht="12.75"/>
    <row r="1059" s="94" customFormat="1" ht="12.75"/>
    <row r="1060" s="94" customFormat="1" ht="12.75"/>
    <row r="1061" s="94" customFormat="1" ht="12.75"/>
    <row r="1062" s="94" customFormat="1" ht="12.75"/>
    <row r="1063" s="94" customFormat="1" ht="12.75"/>
    <row r="1064" s="94" customFormat="1" ht="12.75"/>
    <row r="1065" s="94" customFormat="1" ht="12.75"/>
    <row r="1066" s="94" customFormat="1" ht="12.75"/>
    <row r="1067" s="94" customFormat="1" ht="12.75"/>
    <row r="1068" s="94" customFormat="1" ht="12.75"/>
    <row r="1069" s="94" customFormat="1" ht="12.75"/>
    <row r="1070" s="94" customFormat="1" ht="12.75"/>
    <row r="1071" s="94" customFormat="1" ht="12.75"/>
    <row r="1072" s="94" customFormat="1" ht="12.75"/>
    <row r="1073" s="94" customFormat="1" ht="12.75"/>
    <row r="1074" s="94" customFormat="1" ht="12.75"/>
    <row r="1075" s="94" customFormat="1" ht="12.75"/>
    <row r="1076" s="94" customFormat="1" ht="12.75"/>
    <row r="1077" s="94" customFormat="1" ht="12.75"/>
    <row r="1078" s="94" customFormat="1" ht="12.75"/>
    <row r="1079" s="94" customFormat="1" ht="12.75"/>
    <row r="1080" s="94" customFormat="1" ht="12.75"/>
    <row r="1081" s="94" customFormat="1" ht="12.75"/>
    <row r="1082" s="94" customFormat="1" ht="12.75"/>
    <row r="1083" s="94" customFormat="1" ht="12.75"/>
    <row r="1084" s="94" customFormat="1" ht="12.75"/>
    <row r="1085" s="94" customFormat="1" ht="12.75"/>
    <row r="1086" s="94" customFormat="1" ht="12.75"/>
    <row r="1087" s="94" customFormat="1" ht="12.75"/>
    <row r="1088" s="94" customFormat="1" ht="12.75"/>
    <row r="1089" s="94" customFormat="1" ht="12.75"/>
    <row r="1090" s="94" customFormat="1" ht="12.75"/>
    <row r="1091" s="94" customFormat="1" ht="12.75"/>
    <row r="1092" s="94" customFormat="1" ht="12.75"/>
    <row r="1093" s="94" customFormat="1" ht="12.75"/>
    <row r="1094" s="94" customFormat="1" ht="12.75"/>
    <row r="1095" s="94" customFormat="1" ht="12.75"/>
    <row r="1096" s="94" customFormat="1" ht="12.75"/>
    <row r="1097" s="94" customFormat="1" ht="12.75"/>
    <row r="1098" s="94" customFormat="1" ht="12.75"/>
    <row r="1099" s="94" customFormat="1" ht="12.75"/>
    <row r="1100" s="94" customFormat="1" ht="12.75"/>
    <row r="1101" s="94" customFormat="1" ht="12.75"/>
    <row r="1102" s="94" customFormat="1" ht="12.75"/>
    <row r="1103" s="94" customFormat="1" ht="12.75"/>
    <row r="1104" s="94" customFormat="1" ht="12.75"/>
    <row r="1105" s="94" customFormat="1" ht="12.75"/>
    <row r="1106" s="94" customFormat="1" ht="12.75"/>
    <row r="1107" s="94" customFormat="1" ht="12.75"/>
    <row r="1108" s="94" customFormat="1" ht="12.75"/>
    <row r="1109" s="94" customFormat="1" ht="12.75"/>
    <row r="1110" s="94" customFormat="1" ht="12.75"/>
    <row r="1111" s="94" customFormat="1" ht="12.75"/>
    <row r="1112" s="94" customFormat="1" ht="12.75"/>
    <row r="1113" s="94" customFormat="1" ht="12.75"/>
    <row r="1114" s="94" customFormat="1" ht="12.75"/>
    <row r="1115" s="94" customFormat="1" ht="12.75"/>
    <row r="1116" s="94" customFormat="1" ht="12.75"/>
    <row r="1117" s="94" customFormat="1" ht="12.75"/>
    <row r="1118" s="94" customFormat="1" ht="12.75"/>
    <row r="1119" s="94" customFormat="1" ht="12.75"/>
    <row r="1120" s="94" customFormat="1" ht="12.75"/>
    <row r="1121" s="94" customFormat="1" ht="12.75"/>
    <row r="1122" s="94" customFormat="1" ht="12.75"/>
    <row r="1123" s="94" customFormat="1" ht="12.75"/>
    <row r="1124" s="94" customFormat="1" ht="12.75"/>
    <row r="1125" s="94" customFormat="1" ht="12.75"/>
    <row r="1126" s="94" customFormat="1" ht="12.75"/>
    <row r="1127" s="94" customFormat="1" ht="12.75"/>
    <row r="1128" s="94" customFormat="1" ht="12.75"/>
    <row r="1129" s="94" customFormat="1" ht="12.75"/>
    <row r="1130" s="94" customFormat="1" ht="12.75"/>
    <row r="1131" s="94" customFormat="1" ht="12.75"/>
    <row r="1132" s="94" customFormat="1" ht="12.75"/>
    <row r="1133" s="94" customFormat="1" ht="12.75"/>
    <row r="1134" s="94" customFormat="1" ht="12.75"/>
    <row r="1135" s="94" customFormat="1" ht="12.75"/>
    <row r="1136" s="94" customFormat="1" ht="12.75"/>
    <row r="1137" s="94" customFormat="1" ht="12.75"/>
    <row r="1138" s="94" customFormat="1" ht="12.75"/>
    <row r="1139" s="94" customFormat="1" ht="12.75"/>
    <row r="1140" s="94" customFormat="1" ht="12.75"/>
    <row r="1141" s="94" customFormat="1" ht="12.75"/>
    <row r="1142" s="94" customFormat="1" ht="12.75"/>
    <row r="1143" s="94" customFormat="1" ht="12.75"/>
    <row r="1144" s="94" customFormat="1" ht="12.75"/>
    <row r="1145" s="94" customFormat="1" ht="12.75"/>
    <row r="1146" s="94" customFormat="1" ht="12.75"/>
    <row r="1147" s="94" customFormat="1" ht="12.75"/>
    <row r="1148" s="94" customFormat="1" ht="12.75"/>
    <row r="1149" s="94" customFormat="1" ht="12.75"/>
    <row r="1150" s="94" customFormat="1" ht="12.75"/>
    <row r="1151" s="94" customFormat="1" ht="12.75"/>
    <row r="1152" s="94" customFormat="1" ht="12.75"/>
    <row r="1153" s="94" customFormat="1" ht="12.75"/>
    <row r="1154" s="94" customFormat="1" ht="12.75"/>
    <row r="1155" s="94" customFormat="1" ht="12.75"/>
    <row r="1156" s="94" customFormat="1" ht="12.75"/>
    <row r="1157" s="94" customFormat="1" ht="12.75"/>
    <row r="1158" s="94" customFormat="1" ht="12.75"/>
    <row r="1159" s="94" customFormat="1" ht="12.75"/>
    <row r="1160" s="94" customFormat="1" ht="12.75"/>
    <row r="1161" s="94" customFormat="1" ht="12.75"/>
    <row r="1162" s="94" customFormat="1" ht="12.75"/>
    <row r="1163" s="94" customFormat="1" ht="12.75"/>
    <row r="1164" s="94" customFormat="1" ht="12.75"/>
    <row r="1165" s="94" customFormat="1" ht="12.75"/>
    <row r="1166" s="94" customFormat="1" ht="12.75"/>
    <row r="1167" s="94" customFormat="1" ht="12.75"/>
    <row r="1168" s="94" customFormat="1" ht="12.75"/>
    <row r="1169" s="94" customFormat="1" ht="12.75"/>
    <row r="1170" s="94" customFormat="1" ht="12.75"/>
    <row r="1171" s="94" customFormat="1" ht="12.75"/>
    <row r="1172" s="94" customFormat="1" ht="12.75"/>
    <row r="1173" s="94" customFormat="1" ht="12.75"/>
    <row r="1174" s="94" customFormat="1" ht="12.75"/>
    <row r="1175" s="94" customFormat="1" ht="12.75"/>
    <row r="1176" s="94" customFormat="1" ht="12.75"/>
    <row r="1177" s="94" customFormat="1" ht="12.75"/>
    <row r="1178" s="94" customFormat="1" ht="12.75"/>
    <row r="1179" s="94" customFormat="1" ht="12.75"/>
    <row r="1180" s="94" customFormat="1" ht="12.75"/>
    <row r="1181" s="94" customFormat="1" ht="12.75"/>
    <row r="1182" s="94" customFormat="1" ht="12.75"/>
    <row r="1183" s="94" customFormat="1" ht="12.75"/>
    <row r="1184" s="94" customFormat="1" ht="12.75"/>
    <row r="1185" s="94" customFormat="1" ht="12.75"/>
    <row r="1186" s="94" customFormat="1" ht="12.75"/>
    <row r="1187" s="94" customFormat="1" ht="12.75"/>
    <row r="1188" s="94" customFormat="1" ht="12.75"/>
    <row r="1189" s="94" customFormat="1" ht="12.75"/>
    <row r="1190" s="94" customFormat="1" ht="12.75"/>
    <row r="1191" s="94" customFormat="1" ht="12.75"/>
    <row r="1192" s="94" customFormat="1" ht="12.75"/>
    <row r="1193" s="94" customFormat="1" ht="12.75"/>
    <row r="1194" s="94" customFormat="1" ht="12.75"/>
    <row r="1195" s="94" customFormat="1" ht="12.75"/>
    <row r="1196" s="94" customFormat="1" ht="12.75"/>
    <row r="1197" s="94" customFormat="1" ht="12.75"/>
    <row r="1198" s="94" customFormat="1" ht="12.75"/>
    <row r="1199" s="94" customFormat="1" ht="12.75"/>
    <row r="1200" s="94" customFormat="1" ht="12.75"/>
    <row r="1201" s="94" customFormat="1" ht="12.75"/>
    <row r="1202" s="94" customFormat="1" ht="12.75"/>
    <row r="1203" s="94" customFormat="1" ht="12.75"/>
    <row r="1204" s="94" customFormat="1" ht="12.75"/>
    <row r="1205" s="94" customFormat="1" ht="12.75"/>
    <row r="1206" s="94" customFormat="1" ht="12.75"/>
    <row r="1207" s="94" customFormat="1" ht="12.75"/>
    <row r="1208" s="94" customFormat="1" ht="12.75"/>
    <row r="1209" s="94" customFormat="1" ht="12.75"/>
    <row r="1210" s="94" customFormat="1" ht="12.75"/>
    <row r="1211" s="94" customFormat="1" ht="12.75"/>
    <row r="1212" s="94" customFormat="1" ht="12.75"/>
    <row r="1213" s="94" customFormat="1" ht="12.75"/>
    <row r="1214" s="94" customFormat="1" ht="12.75"/>
    <row r="1215" s="94" customFormat="1" ht="12.75"/>
    <row r="1216" s="94" customFormat="1" ht="12.75"/>
    <row r="1217" s="94" customFormat="1" ht="12.75"/>
    <row r="1218" s="94" customFormat="1" ht="12.75"/>
    <row r="1219" s="94" customFormat="1" ht="12.75"/>
    <row r="1220" s="94" customFormat="1" ht="12.75"/>
    <row r="1221" s="94" customFormat="1" ht="12.75"/>
    <row r="1222" s="94" customFormat="1" ht="12.75"/>
    <row r="1223" s="94" customFormat="1" ht="12.75"/>
    <row r="1224" s="94" customFormat="1" ht="12.75"/>
    <row r="1225" s="94" customFormat="1" ht="12.75"/>
    <row r="1226" s="94" customFormat="1" ht="12.75"/>
    <row r="1227" s="94" customFormat="1" ht="12.75"/>
    <row r="1228" s="94" customFormat="1" ht="12.75"/>
    <row r="1229" s="94" customFormat="1" ht="12.75"/>
    <row r="1230" s="94" customFormat="1" ht="12.75"/>
    <row r="1231" s="94" customFormat="1" ht="12.75"/>
    <row r="1232" s="94" customFormat="1" ht="12.75"/>
    <row r="1233" s="94" customFormat="1" ht="12.75"/>
    <row r="1234" s="94" customFormat="1" ht="12.75"/>
    <row r="1235" s="94" customFormat="1" ht="12.75"/>
    <row r="1236" s="94" customFormat="1" ht="12.75"/>
    <row r="1237" s="94" customFormat="1" ht="12.75"/>
    <row r="1238" s="94" customFormat="1" ht="12.75"/>
    <row r="1239" s="94" customFormat="1" ht="12.75"/>
    <row r="1240" s="94" customFormat="1" ht="12.75"/>
    <row r="1241" s="94" customFormat="1" ht="12.75"/>
    <row r="1242" s="94" customFormat="1" ht="12.75"/>
    <row r="1243" s="94" customFormat="1" ht="12.75"/>
    <row r="1244" s="94" customFormat="1" ht="12.75"/>
    <row r="1245" s="94" customFormat="1" ht="12.75"/>
    <row r="1246" s="94" customFormat="1" ht="12.75"/>
    <row r="1247" s="94" customFormat="1" ht="12.75"/>
    <row r="1248" s="94" customFormat="1" ht="12.75"/>
    <row r="1249" s="94" customFormat="1" ht="12.75"/>
    <row r="1250" s="94" customFormat="1" ht="12.75"/>
    <row r="1251" s="94" customFormat="1" ht="12.75"/>
    <row r="1252" s="94" customFormat="1" ht="12.75"/>
    <row r="1253" s="94" customFormat="1" ht="12.75"/>
    <row r="1254" s="94" customFormat="1" ht="12.75"/>
    <row r="1255" s="94" customFormat="1" ht="12.75"/>
    <row r="1256" s="94" customFormat="1" ht="12.75"/>
    <row r="1257" s="94" customFormat="1" ht="12.75"/>
    <row r="1258" s="94" customFormat="1" ht="12.75"/>
    <row r="1259" s="94" customFormat="1" ht="12.75"/>
    <row r="1260" s="94" customFormat="1" ht="12.75"/>
    <row r="1261" s="94" customFormat="1" ht="12.75"/>
    <row r="1262" s="94" customFormat="1" ht="12.75"/>
    <row r="1263" s="94" customFormat="1" ht="12.75"/>
    <row r="1264" s="94" customFormat="1" ht="12.75"/>
    <row r="1265" s="94" customFormat="1" ht="12.75"/>
    <row r="1266" s="94" customFormat="1" ht="12.75"/>
    <row r="1267" s="94" customFormat="1" ht="12.75"/>
    <row r="1268" s="94" customFormat="1" ht="12.75"/>
    <row r="1269" s="94" customFormat="1" ht="12.75"/>
    <row r="1270" s="94" customFormat="1" ht="12.75"/>
    <row r="1271" s="94" customFormat="1" ht="12.75"/>
    <row r="1272" s="94" customFormat="1" ht="12.75"/>
    <row r="1273" s="94" customFormat="1" ht="12.75"/>
    <row r="1274" s="94" customFormat="1" ht="12.75"/>
    <row r="1275" s="94" customFormat="1" ht="12.75"/>
    <row r="1276" s="94" customFormat="1" ht="12.75"/>
    <row r="1277" s="94" customFormat="1" ht="12.75"/>
    <row r="1278" s="94" customFormat="1" ht="12.75"/>
    <row r="1279" s="94" customFormat="1" ht="12.75"/>
    <row r="1280" s="94" customFormat="1" ht="12.75"/>
    <row r="1281" s="94" customFormat="1" ht="12.75"/>
    <row r="1282" s="94" customFormat="1" ht="12.75"/>
    <row r="1283" s="94" customFormat="1" ht="12.75"/>
    <row r="1284" s="94" customFormat="1" ht="12.75"/>
    <row r="1285" s="94" customFormat="1" ht="12.75"/>
    <row r="1286" s="94" customFormat="1" ht="12.75"/>
    <row r="1287" s="94" customFormat="1" ht="12.75"/>
    <row r="1288" s="94" customFormat="1" ht="12.75"/>
    <row r="1289" s="94" customFormat="1" ht="12.75"/>
    <row r="1290" s="94" customFormat="1" ht="12.75"/>
    <row r="1291" s="94" customFormat="1" ht="12.75"/>
    <row r="1292" s="94" customFormat="1" ht="12.75"/>
    <row r="1293" s="94" customFormat="1" ht="12.75"/>
    <row r="1294" s="94" customFormat="1" ht="12.75"/>
    <row r="1295" s="94" customFormat="1" ht="12.75"/>
    <row r="1296" s="94" customFormat="1" ht="12.75"/>
    <row r="1297" s="94" customFormat="1" ht="12.75"/>
    <row r="1298" s="94" customFormat="1" ht="12.75"/>
    <row r="1299" s="94" customFormat="1" ht="12.75"/>
    <row r="1300" s="94" customFormat="1" ht="12.75"/>
    <row r="1301" s="94" customFormat="1" ht="12.75"/>
    <row r="1302" s="94" customFormat="1" ht="12.75"/>
    <row r="1303" s="94" customFormat="1" ht="12.75"/>
    <row r="1304" s="94" customFormat="1" ht="12.75"/>
    <row r="1305" s="94" customFormat="1" ht="12.75"/>
    <row r="1306" s="94" customFormat="1" ht="12.75"/>
    <row r="1307" s="94" customFormat="1" ht="12.75"/>
    <row r="1308" s="94" customFormat="1" ht="12.75"/>
    <row r="1309" s="94" customFormat="1" ht="12.75"/>
    <row r="1310" s="94" customFormat="1" ht="12.75"/>
    <row r="1311" s="94" customFormat="1" ht="12.75"/>
    <row r="1312" s="94" customFormat="1" ht="12.75"/>
    <row r="1313" s="94" customFormat="1" ht="12.75"/>
    <row r="1314" s="94" customFormat="1" ht="12.75"/>
    <row r="1315" s="94" customFormat="1" ht="12.75"/>
    <row r="1316" s="94" customFormat="1" ht="12.75"/>
    <row r="1317" s="94" customFormat="1" ht="12.75"/>
    <row r="1318" s="94" customFormat="1" ht="12.75"/>
    <row r="1319" s="94" customFormat="1" ht="12.75"/>
    <row r="1320" s="94" customFormat="1" ht="12.75"/>
    <row r="1321" s="94" customFormat="1" ht="12.75"/>
    <row r="1322" s="94" customFormat="1" ht="12.75"/>
    <row r="1323" s="94" customFormat="1" ht="12.75"/>
    <row r="1324" s="94" customFormat="1" ht="12.75"/>
    <row r="1325" s="94" customFormat="1" ht="12.75"/>
    <row r="1326" s="94" customFormat="1" ht="12.75"/>
    <row r="1327" s="94" customFormat="1" ht="12.75"/>
    <row r="1328" s="94" customFormat="1" ht="12.75"/>
    <row r="1329" s="94" customFormat="1" ht="12.75"/>
    <row r="1330" s="94" customFormat="1" ht="12.75"/>
    <row r="1331" s="94" customFormat="1" ht="12.75"/>
    <row r="1332" s="94" customFormat="1" ht="12.75"/>
    <row r="1333" s="94" customFormat="1" ht="12.75"/>
    <row r="1334" s="94" customFormat="1" ht="12.75"/>
    <row r="1335" s="94" customFormat="1" ht="12.75"/>
    <row r="1336" s="94" customFormat="1" ht="12.75"/>
    <row r="1337" s="94" customFormat="1" ht="12.75"/>
    <row r="1338" s="94" customFormat="1" ht="12.75"/>
    <row r="1339" s="94" customFormat="1" ht="12.75"/>
    <row r="1340" s="94" customFormat="1" ht="12.75"/>
    <row r="1341" s="94" customFormat="1" ht="12.75"/>
    <row r="1342" s="94" customFormat="1" ht="12.75"/>
    <row r="1343" s="94" customFormat="1" ht="12.75"/>
    <row r="1344" s="94" customFormat="1" ht="12.75"/>
    <row r="1345" s="94" customFormat="1" ht="12.75"/>
    <row r="1346" s="94" customFormat="1" ht="12.75"/>
    <row r="1347" s="94" customFormat="1" ht="12.75"/>
    <row r="1348" s="94" customFormat="1" ht="12.75"/>
    <row r="1349" s="94" customFormat="1" ht="12.75"/>
    <row r="1350" s="94" customFormat="1" ht="12.75"/>
    <row r="1351" s="94" customFormat="1" ht="12.75"/>
    <row r="1352" s="94" customFormat="1" ht="12.75"/>
    <row r="1353" s="94" customFormat="1" ht="12.75"/>
    <row r="1354" s="94" customFormat="1" ht="12.75"/>
    <row r="1355" s="94" customFormat="1" ht="12.75"/>
    <row r="1356" s="94" customFormat="1" ht="12.75"/>
    <row r="1357" s="94" customFormat="1" ht="12.75"/>
    <row r="1358" s="94" customFormat="1" ht="12.75"/>
    <row r="1359" s="94" customFormat="1" ht="12.75"/>
    <row r="1360" s="94" customFormat="1" ht="12.75"/>
    <row r="1361" s="94" customFormat="1" ht="12.75"/>
    <row r="1362" s="94" customFormat="1" ht="12.75"/>
    <row r="1363" s="94" customFormat="1" ht="12.75"/>
    <row r="1364" s="94" customFormat="1" ht="12.75"/>
    <row r="1365" s="94" customFormat="1" ht="12.75"/>
    <row r="1366" s="94" customFormat="1" ht="12.75"/>
    <row r="1367" s="94" customFormat="1" ht="12.75"/>
    <row r="1368" s="94" customFormat="1" ht="12.75"/>
    <row r="1369" s="94" customFormat="1" ht="12.75"/>
    <row r="1370" s="94" customFormat="1" ht="12.75"/>
    <row r="1371" s="94" customFormat="1" ht="12.75"/>
    <row r="1372" s="94" customFormat="1" ht="12.75"/>
    <row r="1373" s="94" customFormat="1" ht="12.75"/>
    <row r="1374" s="94" customFormat="1" ht="12.75"/>
    <row r="1375" s="94" customFormat="1" ht="12.75"/>
    <row r="1376" s="94" customFormat="1" ht="12.75"/>
    <row r="1377" s="94" customFormat="1" ht="12.75"/>
    <row r="1378" s="94" customFormat="1" ht="12.75"/>
    <row r="1379" s="94" customFormat="1" ht="12.75"/>
    <row r="1380" s="94" customFormat="1" ht="12.75"/>
    <row r="1381" s="94" customFormat="1" ht="12.75"/>
    <row r="1382" s="94" customFormat="1" ht="12.75"/>
    <row r="1383" s="94" customFormat="1" ht="12.75"/>
    <row r="1384" s="94" customFormat="1" ht="12.75"/>
    <row r="1385" s="94" customFormat="1" ht="12.75"/>
    <row r="1386" s="94" customFormat="1" ht="12.75"/>
    <row r="1387" s="94" customFormat="1" ht="12.75"/>
    <row r="1388" s="94" customFormat="1" ht="12.75"/>
    <row r="1389" s="94" customFormat="1" ht="12.75"/>
    <row r="1390" s="94" customFormat="1" ht="12.75"/>
    <row r="1391" s="94" customFormat="1" ht="12.75"/>
    <row r="1392" s="94" customFormat="1" ht="12.75"/>
    <row r="1393" s="94" customFormat="1" ht="12.75"/>
    <row r="1394" s="94" customFormat="1" ht="12.75"/>
    <row r="1395" s="94" customFormat="1" ht="12.75"/>
    <row r="1396" s="94" customFormat="1" ht="12.75"/>
    <row r="1397" s="94" customFormat="1" ht="12.75"/>
    <row r="1398" s="94" customFormat="1" ht="12.75"/>
    <row r="1399" s="94" customFormat="1" ht="12.75"/>
    <row r="1400" s="94" customFormat="1" ht="12.75"/>
    <row r="1401" s="94" customFormat="1" ht="12.75"/>
    <row r="1402" s="94" customFormat="1" ht="12.75"/>
    <row r="1403" s="94" customFormat="1" ht="12.75"/>
    <row r="1404" s="94" customFormat="1" ht="12.75"/>
    <row r="1405" s="94" customFormat="1" ht="12.75"/>
    <row r="1406" s="94" customFormat="1" ht="12.75"/>
    <row r="1407" s="94" customFormat="1" ht="12.75"/>
    <row r="1408" s="94" customFormat="1" ht="12.75"/>
    <row r="1409" s="94" customFormat="1" ht="12.75"/>
    <row r="1410" s="94" customFormat="1" ht="12.75"/>
    <row r="1411" s="94" customFormat="1" ht="12.75"/>
    <row r="1412" s="94" customFormat="1" ht="12.75"/>
    <row r="1413" s="94" customFormat="1" ht="12.75"/>
    <row r="1414" s="94" customFormat="1" ht="12.75"/>
    <row r="1415" s="94" customFormat="1" ht="12.75"/>
    <row r="1416" s="94" customFormat="1" ht="12.75"/>
    <row r="1417" s="94" customFormat="1" ht="12.75"/>
    <row r="1418" s="94" customFormat="1" ht="12.75"/>
    <row r="1419" s="94" customFormat="1" ht="12.75"/>
    <row r="1420" s="94" customFormat="1" ht="12.75"/>
    <row r="1421" s="94" customFormat="1" ht="12.75"/>
    <row r="1422" s="94" customFormat="1" ht="12.75"/>
    <row r="1423" s="94" customFormat="1" ht="12.75"/>
    <row r="1424" s="94" customFormat="1" ht="12.75"/>
    <row r="1425" s="94" customFormat="1" ht="12.75"/>
    <row r="1426" s="94" customFormat="1" ht="12.75"/>
    <row r="1427" s="94" customFormat="1" ht="12.75"/>
    <row r="1428" s="94" customFormat="1" ht="12.75"/>
    <row r="1429" s="94" customFormat="1" ht="12.75"/>
    <row r="1430" s="94" customFormat="1" ht="12.75"/>
    <row r="1431" s="94" customFormat="1" ht="12.75"/>
    <row r="1432" s="94" customFormat="1" ht="12.75"/>
    <row r="1433" s="94" customFormat="1" ht="12.75"/>
    <row r="1434" s="94" customFormat="1" ht="12.75"/>
    <row r="1435" s="94" customFormat="1" ht="12.75"/>
    <row r="1436" s="94" customFormat="1" ht="12.75"/>
    <row r="1437" s="94" customFormat="1" ht="12.75"/>
    <row r="1438" s="94" customFormat="1" ht="12.75"/>
    <row r="1439" s="94" customFormat="1" ht="12.75"/>
    <row r="1440" s="94" customFormat="1" ht="12.75"/>
    <row r="1441" s="94" customFormat="1" ht="12.75"/>
    <row r="1442" s="94" customFormat="1" ht="12.75"/>
    <row r="1443" s="94" customFormat="1" ht="12.75"/>
    <row r="1444" s="94" customFormat="1" ht="12.75"/>
    <row r="1445" s="94" customFormat="1" ht="12.75"/>
    <row r="1446" s="94" customFormat="1" ht="12.75"/>
    <row r="1447" s="94" customFormat="1" ht="12.75"/>
  </sheetData>
  <mergeCells count="17">
    <mergeCell ref="A4:K4"/>
    <mergeCell ref="A7:J7"/>
    <mergeCell ref="A11:A14"/>
    <mergeCell ref="C12:C14"/>
    <mergeCell ref="F12:F14"/>
    <mergeCell ref="A6:J6"/>
    <mergeCell ref="I12:I14"/>
    <mergeCell ref="B11:D11"/>
    <mergeCell ref="E11:G11"/>
    <mergeCell ref="H11:J11"/>
    <mergeCell ref="A8:K8"/>
    <mergeCell ref="J12:J14"/>
    <mergeCell ref="E12:E14"/>
    <mergeCell ref="B12:B14"/>
    <mergeCell ref="H12:H14"/>
    <mergeCell ref="D12:D14"/>
    <mergeCell ref="G12:G14"/>
  </mergeCells>
  <printOptions horizontalCentered="1" verticalCentered="1"/>
  <pageMargins left="0.27" right="0.29" top="1.05" bottom="2.12" header="0.17" footer="0.15"/>
  <pageSetup horizontalDpi="600" verticalDpi="600" orientation="landscape" paperSize="9" scale="75" r:id="rId1"/>
  <headerFooter alignWithMargins="0">
    <oddHeader>&amp;R&amp;P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PAVLOVA</cp:lastModifiedBy>
  <cp:lastPrinted>2010-01-19T09:54:35Z</cp:lastPrinted>
  <dcterms:created xsi:type="dcterms:W3CDTF">2000-07-24T05:48:36Z</dcterms:created>
  <dcterms:modified xsi:type="dcterms:W3CDTF">2010-01-19T09:59:36Z</dcterms:modified>
  <cp:category/>
  <cp:version/>
  <cp:contentType/>
  <cp:contentStatus/>
</cp:coreProperties>
</file>