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1640" firstSheet="5" activeTab="10"/>
  </bookViews>
  <sheets>
    <sheet name="Об.записка" sheetId="1" r:id="rId1"/>
    <sheet name="култура" sheetId="2" r:id="rId2"/>
    <sheet name="спорт" sheetId="3" r:id="rId3"/>
    <sheet name="прех.остатък" sheetId="4" r:id="rId4"/>
    <sheet name="по разпоредители" sheetId="5" r:id="rId5"/>
    <sheet name="Приходи Прил.2 " sheetId="6" r:id="rId6"/>
    <sheet name="ОбС" sheetId="7" r:id="rId7"/>
    <sheet name="ИБСФ Прил.5" sheetId="8" r:id="rId8"/>
    <sheet name="ИБСФ-КСФ" sheetId="9" r:id="rId9"/>
    <sheet name="КРПРИЛ.№ 5" sheetId="10" r:id="rId10"/>
    <sheet name="Туризъм" sheetId="11" r:id="rId11"/>
    <sheet name="читалища" sheetId="12" r:id="rId12"/>
  </sheets>
  <definedNames>
    <definedName name="_xlnm.Print_Titles" localSheetId="5">'Приходи Прил.2 '!$4:$6</definedName>
    <definedName name="_xlnm.Print_Titles" localSheetId="11">'читалища'!$6:$9</definedName>
  </definedNames>
  <calcPr fullCalcOnLoad="1"/>
</workbook>
</file>

<file path=xl/sharedStrings.xml><?xml version="1.0" encoding="utf-8"?>
<sst xmlns="http://schemas.openxmlformats.org/spreadsheetml/2006/main" count="1404" uniqueCount="864">
  <si>
    <t>Всичко</t>
  </si>
  <si>
    <t>13 01</t>
  </si>
  <si>
    <t>45 01</t>
  </si>
  <si>
    <t>62 01</t>
  </si>
  <si>
    <t>62 02</t>
  </si>
  <si>
    <t>95 01</t>
  </si>
  <si>
    <t>95 07</t>
  </si>
  <si>
    <t>28 02</t>
  </si>
  <si>
    <t>61 01</t>
  </si>
  <si>
    <t>24 08</t>
  </si>
  <si>
    <t>27 29</t>
  </si>
  <si>
    <t>36 19</t>
  </si>
  <si>
    <t>41 00</t>
  </si>
  <si>
    <t>ДЪРЖАВНИ ДЕЙНОСТИ</t>
  </si>
  <si>
    <t>ОБЩИНСКИ ДЕЙНОСТИ</t>
  </si>
  <si>
    <t>§</t>
  </si>
  <si>
    <t>данък в/у недвижими имоти</t>
  </si>
  <si>
    <t>данък в/у превозните средства</t>
  </si>
  <si>
    <t>13 03</t>
  </si>
  <si>
    <t>13 04</t>
  </si>
  <si>
    <t>24 04</t>
  </si>
  <si>
    <t>приходи от наеми на имущество</t>
  </si>
  <si>
    <t>24 05</t>
  </si>
  <si>
    <t>приходи от наеми на земя</t>
  </si>
  <si>
    <t>24 06</t>
  </si>
  <si>
    <t>приходи от дивиденти</t>
  </si>
  <si>
    <t>24 07</t>
  </si>
  <si>
    <t>приходи от лихви по тек.банкови с/ки</t>
  </si>
  <si>
    <t>27 01</t>
  </si>
  <si>
    <t>27 02</t>
  </si>
  <si>
    <t>27 04</t>
  </si>
  <si>
    <t>27 05</t>
  </si>
  <si>
    <t>такси за битови отпадъци</t>
  </si>
  <si>
    <t>27 07</t>
  </si>
  <si>
    <t>такси за добив на кариерни материали</t>
  </si>
  <si>
    <t>27 09</t>
  </si>
  <si>
    <t>27 10</t>
  </si>
  <si>
    <t>такси за административни услуги</t>
  </si>
  <si>
    <t>27 11</t>
  </si>
  <si>
    <t>такси за откупуване на гробни места</t>
  </si>
  <si>
    <t>27 15</t>
  </si>
  <si>
    <t>27 16</t>
  </si>
  <si>
    <t>други общински такси</t>
  </si>
  <si>
    <t>28 01</t>
  </si>
  <si>
    <t>глоби, санкции, неустойки и др.</t>
  </si>
  <si>
    <t>други неданъчни приходи</t>
  </si>
  <si>
    <t>37 01</t>
  </si>
  <si>
    <t>приходи от продажби на земя</t>
  </si>
  <si>
    <t>приходи от концесии</t>
  </si>
  <si>
    <t>ВСИЧКО НЕДАНЪЧНИ ПРИХОДИ</t>
  </si>
  <si>
    <t>ВСИЧКО СОБСТВЕНИ ПРИХОДИ</t>
  </si>
  <si>
    <t>31 11</t>
  </si>
  <si>
    <t>вноски за ЦРБ за минала година</t>
  </si>
  <si>
    <t>31 40</t>
  </si>
  <si>
    <t>61 05</t>
  </si>
  <si>
    <t>ВСИЧКО ДАНЪЧНИ ПРИХОДИ</t>
  </si>
  <si>
    <t>31 12</t>
  </si>
  <si>
    <t>трансфери от МТСП по програма СПОЗ</t>
  </si>
  <si>
    <t>31 13</t>
  </si>
  <si>
    <t>ВИДОВЕ ДЕЙНОСТИ</t>
  </si>
  <si>
    <t xml:space="preserve"> 1. Читалище "П. Хилендарски" гр. Балчик</t>
  </si>
  <si>
    <t xml:space="preserve"> 2. Читалище "В. Левски" гр. Балчик </t>
  </si>
  <si>
    <t xml:space="preserve"> 3. Читалище  с. Стражица</t>
  </si>
  <si>
    <t xml:space="preserve"> 4. Читалище  с. Кранево</t>
  </si>
  <si>
    <t xml:space="preserve"> 5. Читалище  с. Оброчище</t>
  </si>
  <si>
    <t xml:space="preserve"> 6. Читалище  с. Соколово</t>
  </si>
  <si>
    <t xml:space="preserve"> 7. Читалище  с. Сенокос</t>
  </si>
  <si>
    <t xml:space="preserve"> 8. Читалище  с. Змеево</t>
  </si>
  <si>
    <t xml:space="preserve"> 9. Читалище  с. Дропла  </t>
  </si>
  <si>
    <t xml:space="preserve">10. Читалище  с. Гурково </t>
  </si>
  <si>
    <t>ВСИЧКО ПРИХОДИ за Община Балчик</t>
  </si>
  <si>
    <t>37 02</t>
  </si>
  <si>
    <t>31 20</t>
  </si>
  <si>
    <t>получени целева субсидия за капит.р-ди</t>
  </si>
  <si>
    <t>ОБЩИНА БАЛЧИК</t>
  </si>
  <si>
    <t>такси за технически услуги</t>
  </si>
  <si>
    <t>НАИМЕНОВАНИЕ НА ПАРАГРАФИТЕ И ПОДПАРАГРАФИТЕ</t>
  </si>
  <si>
    <t>ВСИЧКО ЗА ОБЩИНАТА</t>
  </si>
  <si>
    <t>туристически такси</t>
  </si>
  <si>
    <t>такси за ползване на детски градини</t>
  </si>
  <si>
    <t>текущи дарения, помощи и други безв.суми</t>
  </si>
  <si>
    <t>20 00</t>
  </si>
  <si>
    <t>други данъци</t>
  </si>
  <si>
    <t>36 11</t>
  </si>
  <si>
    <t>получени застрахователни обезщетения</t>
  </si>
  <si>
    <t>61 02</t>
  </si>
  <si>
    <t>трансфери м/у бюдж.сметки - получени (+)</t>
  </si>
  <si>
    <t>приходи от продажби на сгради</t>
  </si>
  <si>
    <t>трансфери м/у бюдж. и ИБСФ -получени (+)</t>
  </si>
  <si>
    <t>трансфери м/у бюдж. и ИБСФ - предост.(-)</t>
  </si>
  <si>
    <t>трансфери от/за ПУДООС получени (+)</t>
  </si>
  <si>
    <t>40 22</t>
  </si>
  <si>
    <t>40 30</t>
  </si>
  <si>
    <t>40 40</t>
  </si>
  <si>
    <t>64 01</t>
  </si>
  <si>
    <t>други получени целеви трансфери от РБ</t>
  </si>
  <si>
    <t>31 18</t>
  </si>
  <si>
    <t>събран и внесен ДДС (-)</t>
  </si>
  <si>
    <t>приходи от продажби на немат.дълготрайни активи</t>
  </si>
  <si>
    <t>трансфери м/у бюдж.сметки-предоставени (-)</t>
  </si>
  <si>
    <t>данък в/у прих.от ст.д/ст на бюдж.предприятия (-)</t>
  </si>
  <si>
    <t>01 03</t>
  </si>
  <si>
    <t>ДОО за сметка на работодателя</t>
  </si>
  <si>
    <t>Материали</t>
  </si>
  <si>
    <t>10 15</t>
  </si>
  <si>
    <t>10 16</t>
  </si>
  <si>
    <t>10 20</t>
  </si>
  <si>
    <t>10 51</t>
  </si>
  <si>
    <t>Други некласифицирани разходи</t>
  </si>
  <si>
    <t>10 98</t>
  </si>
  <si>
    <t>05 51</t>
  </si>
  <si>
    <t>05 60</t>
  </si>
  <si>
    <t>05 80</t>
  </si>
  <si>
    <t>И Б С Ф                                                            РАЗХОДНИ ПАРАГРАФИ</t>
  </si>
  <si>
    <t>П р и в а т и з а ц и я</t>
  </si>
  <si>
    <t>И Б С Ф                                              ПРИХОДНИ ПАРАГРАФИ</t>
  </si>
  <si>
    <t>Приходи от лихви</t>
  </si>
  <si>
    <t>ЗОВ за сметка на работодателя</t>
  </si>
  <si>
    <t>Приходи от други общински такси</t>
  </si>
  <si>
    <t>Други приходи</t>
  </si>
  <si>
    <t>Вода, горива и ел.енергия</t>
  </si>
  <si>
    <t>Приходи от продажба на ДМА</t>
  </si>
  <si>
    <t>40 02</t>
  </si>
  <si>
    <t>Други външни услуги</t>
  </si>
  <si>
    <t xml:space="preserve"> </t>
  </si>
  <si>
    <t>Текущ ремонт</t>
  </si>
  <si>
    <t>10 30</t>
  </si>
  <si>
    <t>Приходи от концесии</t>
  </si>
  <si>
    <t>Всичко собствени приходи</t>
  </si>
  <si>
    <t>52 01</t>
  </si>
  <si>
    <t>Чужди средства от други лица</t>
  </si>
  <si>
    <t>93 10</t>
  </si>
  <si>
    <t>Получ.трансф.м/у бюджет и ИБСФ/+/</t>
  </si>
  <si>
    <t>Предост.трансф.м/у бюджет и ИБСФ</t>
  </si>
  <si>
    <t>Получ.трансф.м/у ИБСФ и ИБСФ/+/</t>
  </si>
  <si>
    <t>63 01</t>
  </si>
  <si>
    <t>Предост.трансф.м/у ИБСФ и ИБСФ</t>
  </si>
  <si>
    <t>63 02</t>
  </si>
  <si>
    <t>Приходи от приватизация</t>
  </si>
  <si>
    <t>90 00</t>
  </si>
  <si>
    <t>Всичко приходи</t>
  </si>
  <si>
    <t>Глоби</t>
  </si>
  <si>
    <t>/ Я. Павлова /</t>
  </si>
  <si>
    <t>ПЛАН - СМЕТКА</t>
  </si>
  <si>
    <t>такси за притежаване на куче</t>
  </si>
  <si>
    <t>27 17</t>
  </si>
  <si>
    <t>БЮДЖЕТ</t>
  </si>
  <si>
    <t>Приложение № 4</t>
  </si>
  <si>
    <t>24 19</t>
  </si>
  <si>
    <t>приходи от други лихви</t>
  </si>
  <si>
    <t>36 01</t>
  </si>
  <si>
    <t>данък при придобиване на имущество</t>
  </si>
  <si>
    <t>приходи от продажба на услуги, стоки</t>
  </si>
  <si>
    <t>такси за детски ясли и др. по здравеопазв.</t>
  </si>
  <si>
    <t>такси за патронаж и социални услуги</t>
  </si>
  <si>
    <t>такси за пазари, тържища и др.</t>
  </si>
  <si>
    <t>конфискувани ср-ва и приходи от прод. им</t>
  </si>
  <si>
    <t>възст.трансфери/субсидии от ЦРБ (-/+)</t>
  </si>
  <si>
    <t>остатък в лева по сметки от предход. п-д</t>
  </si>
  <si>
    <t>наличности в лева по с/ки в края на п-да (-)</t>
  </si>
  <si>
    <t>реализирани курсови разлики от вал.операции</t>
  </si>
  <si>
    <r>
      <t xml:space="preserve">окончателен годишен </t>
    </r>
    <r>
      <rPr>
        <b/>
        <sz val="10"/>
        <rFont val="Times New Roman"/>
        <family val="1"/>
      </rPr>
      <t>/патентен/</t>
    </r>
    <r>
      <rPr>
        <sz val="10"/>
        <rFont val="Times New Roman"/>
        <family val="1"/>
      </rPr>
      <t xml:space="preserve"> данък</t>
    </r>
  </si>
  <si>
    <t>обща субсидия и др.трансфери за ДД*</t>
  </si>
  <si>
    <t>обща изравн.субсидия и др.трансфери за МД*</t>
  </si>
  <si>
    <t>11. Общински читалищен съюз</t>
  </si>
  <si>
    <t>К С Ф</t>
  </si>
  <si>
    <t xml:space="preserve">                                     Директор дирекция БФС: ...................................</t>
  </si>
  <si>
    <t>остатък в левова равност.по валутни сметки (+)</t>
  </si>
  <si>
    <t>95 02</t>
  </si>
  <si>
    <t>Държ.дейности с общ.приходи</t>
  </si>
  <si>
    <t>ВСИЧКО</t>
  </si>
  <si>
    <t>Изготвил:</t>
  </si>
  <si>
    <t>Директор дирекция БФС: ...................................</t>
  </si>
  <si>
    <t>77 00</t>
  </si>
  <si>
    <t>Предост.заеми м/ ИБСФ/-/ /+/</t>
  </si>
  <si>
    <t>01 01</t>
  </si>
  <si>
    <t>ДЗПО за сметка на работодателя</t>
  </si>
  <si>
    <t>Командировки</t>
  </si>
  <si>
    <t>ПРОЕКТ</t>
  </si>
  <si>
    <t xml:space="preserve"> III.Читалищна дейност , в т.ч.</t>
  </si>
  <si>
    <t xml:space="preserve">ВСИЧКО ЧИТАЛИЩА </t>
  </si>
  <si>
    <t>Приложение №: 1</t>
  </si>
  <si>
    <t>О  Б  Щ  И  Н  А    Б  А  Л  Ч  И  К</t>
  </si>
  <si>
    <t xml:space="preserve">Приложение №: 7 </t>
  </si>
  <si>
    <t>74 11</t>
  </si>
  <si>
    <t>31 28</t>
  </si>
  <si>
    <t>88 03</t>
  </si>
  <si>
    <t>93 20</t>
  </si>
  <si>
    <t>93 39</t>
  </si>
  <si>
    <t>Възстановен кредит от Ф-д"Енерг. ефект."(-)</t>
  </si>
  <si>
    <t>друго финансиране - безлихвен заем набирателна сметка</t>
  </si>
  <si>
    <t xml:space="preserve">І. Ученически спортни игри по календар на МОН </t>
  </si>
  <si>
    <t xml:space="preserve">1.За провеждане на ученически училищни  състезания    </t>
  </si>
  <si>
    <t>2.За участие в областни , градски, зонални състезания</t>
  </si>
  <si>
    <t>ІІ. Спортен календар, спорт за всички</t>
  </si>
  <si>
    <t>в т.ч. а) Индивидуален турнир по шахмат за купа “Балчик"</t>
  </si>
  <si>
    <t xml:space="preserve">         б) Общински турнир по тенис на маса – 3 март</t>
  </si>
  <si>
    <t>ІII. Подпомагане на спортни клубове в т.ч.международ.и нац.</t>
  </si>
  <si>
    <t>1. Шахматен клуб "Балчик"</t>
  </si>
  <si>
    <t>3. Водомоторен клуб гр. Балчик</t>
  </si>
  <si>
    <t>4. Клуб по лека атлетика "Черно море -2005"</t>
  </si>
  <si>
    <t>Спортни мероприятия и финансирани                                                                                      организации</t>
  </si>
  <si>
    <t>IV. Финансиране на футболните клубове</t>
  </si>
  <si>
    <t xml:space="preserve"> Всичко за спортна дейност /Раздел І - V /</t>
  </si>
  <si>
    <t>52 03</t>
  </si>
  <si>
    <t>52 19</t>
  </si>
  <si>
    <t>53 09</t>
  </si>
  <si>
    <t>Придобиване на компютри и хардуер</t>
  </si>
  <si>
    <t>Придобиване на машини и съоръжения</t>
  </si>
  <si>
    <t>Придобиване на други ДМА</t>
  </si>
  <si>
    <t>Придобиване на други НДМА</t>
  </si>
  <si>
    <t>52 06</t>
  </si>
  <si>
    <t>Изграждане на инфраструктурни обекти</t>
  </si>
  <si>
    <t>Майски празници на културата</t>
  </si>
  <si>
    <t>ДЕН НА ГРАД БАЛЧИК</t>
  </si>
  <si>
    <t>Кметство Гурково</t>
  </si>
  <si>
    <t>Кметство Кранево</t>
  </si>
  <si>
    <t>Кметство Сенокос</t>
  </si>
  <si>
    <t>Кметство Соколово</t>
  </si>
  <si>
    <t>Кметство Оброчище</t>
  </si>
  <si>
    <t>Кметство Стражица</t>
  </si>
  <si>
    <t xml:space="preserve">Международен фестивал "Balchik Classic Days" </t>
  </si>
  <si>
    <t>83 18</t>
  </si>
  <si>
    <t>83 11</t>
  </si>
  <si>
    <t>83 21</t>
  </si>
  <si>
    <t>Р А</t>
  </si>
  <si>
    <t>70 01</t>
  </si>
  <si>
    <t>Усвоен кредитен овърдрафт от банки в страната /+/</t>
  </si>
  <si>
    <t>Възстановен кредитен овърдрафт от банки в страната /-/</t>
  </si>
  <si>
    <t>83 12</t>
  </si>
  <si>
    <t>Друго финансиране   /+/-/</t>
  </si>
  <si>
    <t>врем.съхр.ср-ва и ср-ва на разпорежд.- (нето)  ЕСФ</t>
  </si>
  <si>
    <t xml:space="preserve">врем.съхр.ср-ва и ср-ва на разпорежд.- (нето)  </t>
  </si>
  <si>
    <t>88 02</t>
  </si>
  <si>
    <r>
      <t xml:space="preserve">3. За училища и ЦДГ  </t>
    </r>
    <r>
      <rPr>
        <b/>
        <sz val="10"/>
        <rFont val="Arial Cyr"/>
        <family val="0"/>
      </rPr>
      <t xml:space="preserve"> държ. отговорност</t>
    </r>
  </si>
  <si>
    <t>Дългосрочни заеми от банки в страната /+/</t>
  </si>
  <si>
    <t>Възстановен дългосрочен заем от банки в страната /-/</t>
  </si>
  <si>
    <t>83 22</t>
  </si>
  <si>
    <t>Възстановен  заем от ЦРБ / САПАРД /</t>
  </si>
  <si>
    <t>Туристически данък</t>
  </si>
  <si>
    <t>13 08</t>
  </si>
  <si>
    <t>Наименование</t>
  </si>
  <si>
    <t>предоставено друго финансиране</t>
  </si>
  <si>
    <t>Столове</t>
  </si>
  <si>
    <t>Коледни, новогодишни и др. зимни празници , традиционни празници на селищата</t>
  </si>
  <si>
    <t>Празници с местно и регионално значение</t>
  </si>
  <si>
    <t xml:space="preserve"> ПРАЗНИЦИ И ЧЕСТВАНИЯ С МЕСТНО, НАЦИОНАЛНО И МЕЖДУНАРОДНО ЗНАЧЕНИЕ </t>
  </si>
  <si>
    <t>ІІ. Събития с  международно участие и значение</t>
  </si>
  <si>
    <t>III. Международен хоров фестивал</t>
  </si>
  <si>
    <t>РАЗХОДНИ ПАРАГРАФИ</t>
  </si>
  <si>
    <t>&amp;</t>
  </si>
  <si>
    <t>ИБСФ</t>
  </si>
  <si>
    <t>проект</t>
  </si>
  <si>
    <t>ИБСФ /КСФ/</t>
  </si>
  <si>
    <t>възнаграждения по трудови прав-я</t>
  </si>
  <si>
    <t>възнаграждения по извънтрудови прав-я</t>
  </si>
  <si>
    <t>02 02</t>
  </si>
  <si>
    <t>ДОО работодател</t>
  </si>
  <si>
    <t>ЗОВ работодател</t>
  </si>
  <si>
    <t>ДЗПО раб-л</t>
  </si>
  <si>
    <t>учебни и научно изсл.рх</t>
  </si>
  <si>
    <t>10 14</t>
  </si>
  <si>
    <t>облекло</t>
  </si>
  <si>
    <t>10 13</t>
  </si>
  <si>
    <t>материали</t>
  </si>
  <si>
    <t>вода,горива,ел.енергия</t>
  </si>
  <si>
    <t>рх външни услуги</t>
  </si>
  <si>
    <t>командировки в страната</t>
  </si>
  <si>
    <t>застраховки</t>
  </si>
  <si>
    <t>10 62</t>
  </si>
  <si>
    <t>ОР на ДМА</t>
  </si>
  <si>
    <t>51 00</t>
  </si>
  <si>
    <t>придобиване на ДМА-компютри</t>
  </si>
  <si>
    <t>придобиване на сгради</t>
  </si>
  <si>
    <t>52 02</t>
  </si>
  <si>
    <t>придобиване на машини ,съор-я</t>
  </si>
  <si>
    <t xml:space="preserve"> 52 03 </t>
  </si>
  <si>
    <t>придобиване на трансп-ср-ва</t>
  </si>
  <si>
    <t>52 04</t>
  </si>
  <si>
    <t>придобиване на ст.инвентар</t>
  </si>
  <si>
    <t>52 05</t>
  </si>
  <si>
    <t>придобиване на инфрастр.обекти</t>
  </si>
  <si>
    <t>ПРИХОДНИ ПАРАГРАФИ</t>
  </si>
  <si>
    <t>пол.трансфер  м/у  бюджет и ибсф/+/</t>
  </si>
  <si>
    <t>пол.трансфер  м/у  ибсф и ибсф/+/</t>
  </si>
  <si>
    <t xml:space="preserve">рех.ул. </t>
  </si>
  <si>
    <t xml:space="preserve">ен.еф. </t>
  </si>
  <si>
    <t>Приложение №5</t>
  </si>
  <si>
    <t>Дей-ност</t>
  </si>
  <si>
    <t>За общината</t>
  </si>
  <si>
    <t>Държавни дейности</t>
  </si>
  <si>
    <t>Общински дейности</t>
  </si>
  <si>
    <t>В това число:</t>
  </si>
  <si>
    <t>Целеви ср-ва</t>
  </si>
  <si>
    <t xml:space="preserve">Собствени средства </t>
  </si>
  <si>
    <t xml:space="preserve">Бюд-жетни </t>
  </si>
  <si>
    <t xml:space="preserve">ИБСФ </t>
  </si>
  <si>
    <t>ДРУГИ</t>
  </si>
  <si>
    <t>ВСИЧКО:</t>
  </si>
  <si>
    <t>ОСНОВЕН РЕМОНТ - 5100</t>
  </si>
  <si>
    <t>Функция ІІ - Отбрана и сигурност</t>
  </si>
  <si>
    <t>Възстановяване  на отв.колектор ПСОВ Албена</t>
  </si>
  <si>
    <t>Функция ІІІ Образование</t>
  </si>
  <si>
    <t>Функция V - Социално подпомагане и грижи</t>
  </si>
  <si>
    <t>Функция VІ ЖС, Благоустрояване, КС, ОСС</t>
  </si>
  <si>
    <t>ОР улица "Вихрен" гр.Балчик</t>
  </si>
  <si>
    <t>Функция VІІ - Почивно дело, култура, религиозни дейности и спорт</t>
  </si>
  <si>
    <t>ОР Стадион гр.Балчик</t>
  </si>
  <si>
    <t>Функция VІІІ - Икономически дейности и услуги</t>
  </si>
  <si>
    <t>Придобиване ДМА - 5200</t>
  </si>
  <si>
    <t>Функция І  - Общодържавни служби</t>
  </si>
  <si>
    <t>Функция  ІІІ Образование</t>
  </si>
  <si>
    <t>Лодки Морски клуб</t>
  </si>
  <si>
    <t>Придобиване НДМА - 5300</t>
  </si>
  <si>
    <t>Придобиване на земя - 5400</t>
  </si>
  <si>
    <t>КАП.ТРАНСФЕРИ - 5500</t>
  </si>
  <si>
    <t>дофинансиране</t>
  </si>
  <si>
    <t>Изготвил:…….....……..….</t>
  </si>
  <si>
    <t>Директор БФС: …...……….</t>
  </si>
  <si>
    <t>/М.Димов/</t>
  </si>
  <si>
    <t>/ Я.Павлова/</t>
  </si>
  <si>
    <r>
      <t xml:space="preserve">            ВСИЧКО </t>
    </r>
    <r>
      <rPr>
        <b/>
        <sz val="10"/>
        <rFont val="Times New Roman"/>
        <family val="1"/>
      </rPr>
      <t xml:space="preserve"> приходи </t>
    </r>
    <r>
      <rPr>
        <sz val="10"/>
        <rFont val="Times New Roman"/>
        <family val="1"/>
      </rPr>
      <t>:</t>
    </r>
  </si>
  <si>
    <r>
      <t xml:space="preserve">            ВСИЧКО </t>
    </r>
    <r>
      <rPr>
        <b/>
        <sz val="10"/>
        <rFont val="Times New Roman"/>
        <family val="1"/>
      </rPr>
      <t xml:space="preserve">разходи </t>
    </r>
    <r>
      <rPr>
        <sz val="10"/>
        <rFont val="Times New Roman"/>
        <family val="1"/>
      </rPr>
      <t>:</t>
    </r>
  </si>
  <si>
    <t>Друго финансиране</t>
  </si>
  <si>
    <t>Доостоен</t>
  </si>
  <si>
    <t>живот</t>
  </si>
  <si>
    <t>Достоен</t>
  </si>
  <si>
    <t>приходи от лихви</t>
  </si>
  <si>
    <t>Основен ремонт</t>
  </si>
  <si>
    <t>Възнаграждения по извънтр.прав.</t>
  </si>
  <si>
    <t>VІІІ Международен  филмов фестивал  на късометражното кино</t>
  </si>
  <si>
    <t>Театрален фестивал на младото изкуство "Виа Понтика"</t>
  </si>
  <si>
    <t xml:space="preserve">ІV Международен детски  фестивал  на изкуствата "Трикси" </t>
  </si>
  <si>
    <t xml:space="preserve">Наименование на дейността </t>
  </si>
  <si>
    <t>КОД</t>
  </si>
  <si>
    <t>Истор.</t>
  </si>
  <si>
    <t>ПГ за</t>
  </si>
  <si>
    <t xml:space="preserve">СОУ </t>
  </si>
  <si>
    <t>СОУ</t>
  </si>
  <si>
    <t>ОУ</t>
  </si>
  <si>
    <t>ПУИ</t>
  </si>
  <si>
    <t>д/ст</t>
  </si>
  <si>
    <t>ОбА</t>
  </si>
  <si>
    <t>Гурково</t>
  </si>
  <si>
    <t>Дропла</t>
  </si>
  <si>
    <t>Кранево</t>
  </si>
  <si>
    <t>Соколово</t>
  </si>
  <si>
    <t>Сенокос</t>
  </si>
  <si>
    <t>Оброчище</t>
  </si>
  <si>
    <t>Стражица</t>
  </si>
  <si>
    <t>музей</t>
  </si>
  <si>
    <t>КОС</t>
  </si>
  <si>
    <t xml:space="preserve"> Хр.ботев</t>
  </si>
  <si>
    <t>Антим</t>
  </si>
  <si>
    <t>Кирил и М.</t>
  </si>
  <si>
    <t>Общо Държавни служби</t>
  </si>
  <si>
    <t>ФУНКЦИЯ 1</t>
  </si>
  <si>
    <t>Вътрена сигурност / РПУ СОД /</t>
  </si>
  <si>
    <t>ФУНКЦИЯ 2</t>
  </si>
  <si>
    <t>Целодневни детски градини</t>
  </si>
  <si>
    <t>ФУНКЦИЯ 3</t>
  </si>
  <si>
    <t>Млечна кухня - детски ясли</t>
  </si>
  <si>
    <t>Здравни кабинети към ОУ и ЦДГ</t>
  </si>
  <si>
    <t>Други дейности здравеопазване</t>
  </si>
  <si>
    <t>ФУНКЦИЯ 4</t>
  </si>
  <si>
    <t>ФУНКЦИЯ 5</t>
  </si>
  <si>
    <t>Спорт</t>
  </si>
  <si>
    <t>Читалища</t>
  </si>
  <si>
    <t>Музей</t>
  </si>
  <si>
    <t>ФУНКЦИЯ 7</t>
  </si>
  <si>
    <t>Др.дейности по икономиката</t>
  </si>
  <si>
    <t>ФУНКЦИЯ 8</t>
  </si>
  <si>
    <t xml:space="preserve">В С И Ч К О </t>
  </si>
  <si>
    <t>Избори</t>
  </si>
  <si>
    <t>Други дейности по отбрана</t>
  </si>
  <si>
    <t>Отбр.мобилизац.подг.  ГЗ</t>
  </si>
  <si>
    <t>Стихийни бедствия / СБ/</t>
  </si>
  <si>
    <t>Общообразователни училища</t>
  </si>
  <si>
    <t>Професионална паралелка ПУЗ</t>
  </si>
  <si>
    <t>Други дейности по соц.осигур.</t>
  </si>
  <si>
    <t>Д С Х И  сезонен дом</t>
  </si>
  <si>
    <t xml:space="preserve"> РАЗХОДНИ ПАРАГРАФИ</t>
  </si>
  <si>
    <t>Заплата председател на Общински съвет</t>
  </si>
  <si>
    <t>ДМС и други доп.възнаграждения</t>
  </si>
  <si>
    <t>01 09</t>
  </si>
  <si>
    <t>Възнаграждения по извънтрудови правоотношения</t>
  </si>
  <si>
    <t>Изплатени суми от СБКО, облекло и други</t>
  </si>
  <si>
    <t>02 05</t>
  </si>
  <si>
    <t>З О В за сметка на работодателя</t>
  </si>
  <si>
    <t>Допълн.задълж.осигуряване УПФ</t>
  </si>
  <si>
    <t>Учебни и научно-изслед.р-ди и книги за библ.</t>
  </si>
  <si>
    <t>Вода,горива,ел.енергия</t>
  </si>
  <si>
    <t>Други разходи за външни услуги</t>
  </si>
  <si>
    <t>Платени данъци, мита, такси</t>
  </si>
  <si>
    <t>10 40</t>
  </si>
  <si>
    <t>Командировки в страната</t>
  </si>
  <si>
    <t>Командировки в чужбина</t>
  </si>
  <si>
    <t>10 52</t>
  </si>
  <si>
    <t>Разходи за застраховки</t>
  </si>
  <si>
    <t>Съдебни обещетения</t>
  </si>
  <si>
    <t>10 92</t>
  </si>
  <si>
    <t>Разходи за членски внос</t>
  </si>
  <si>
    <t>46 00</t>
  </si>
  <si>
    <t>Придобиване на стопански инвентар</t>
  </si>
  <si>
    <t>ПРЕДСТАВИТЕЛНИ РАЗХОДИ         ПОСРЕЩАНЕ НА ГОСТИ</t>
  </si>
  <si>
    <t>1. Кмет на Община Балчик</t>
  </si>
  <si>
    <t>2. Председател на ОбС на Община Балчик</t>
  </si>
  <si>
    <t>3. Кметове и кметски наместници</t>
  </si>
  <si>
    <t>4. Сдружение на кметовете</t>
  </si>
  <si>
    <t>ВСИЧКО ЗА ОБЩИНА БАЛЧИК</t>
  </si>
  <si>
    <t>Б Ю Д Ж Е Т</t>
  </si>
  <si>
    <t xml:space="preserve"> ПРИЛОЖЕНИЕ №4а</t>
  </si>
  <si>
    <t>Приложение №: 2</t>
  </si>
  <si>
    <t>Преброяване 2011</t>
  </si>
  <si>
    <t>Приложение № 6</t>
  </si>
  <si>
    <t xml:space="preserve">Приложение №: 8 </t>
  </si>
  <si>
    <t>Приложение №: 9</t>
  </si>
  <si>
    <t>БКС</t>
  </si>
  <si>
    <t xml:space="preserve"> Хр.Ботев</t>
  </si>
  <si>
    <t xml:space="preserve">Общински съвет </t>
  </si>
  <si>
    <t xml:space="preserve">О Д К </t>
  </si>
  <si>
    <t>Други дейности по образование</t>
  </si>
  <si>
    <t>М Б А Л</t>
  </si>
  <si>
    <t>Домашен социален патронаж /ДСП/</t>
  </si>
  <si>
    <t>Пенсионерски клубове</t>
  </si>
  <si>
    <t xml:space="preserve">С П О З    </t>
  </si>
  <si>
    <t>В и К</t>
  </si>
  <si>
    <t>Улично осветление</t>
  </si>
  <si>
    <t>Ремонт пътища</t>
  </si>
  <si>
    <t>Др.дейности  ЖС по БКС</t>
  </si>
  <si>
    <t>управление по ООС</t>
  </si>
  <si>
    <t xml:space="preserve">Озеленяване </t>
  </si>
  <si>
    <t>Чистота</t>
  </si>
  <si>
    <t>Пречиствателна станция / ПСОВ/</t>
  </si>
  <si>
    <t>САПАРД      проект Балтата</t>
  </si>
  <si>
    <t>Др.дейности по О О С</t>
  </si>
  <si>
    <t>ФУНКЦИЯ 6</t>
  </si>
  <si>
    <t>Обрядни дейности</t>
  </si>
  <si>
    <t>Др.дейности култура</t>
  </si>
  <si>
    <t>Ремонт четвъртокласна пътна мрежа</t>
  </si>
  <si>
    <t>Др.д/ти  транспорт вътрешногр.</t>
  </si>
  <si>
    <t>Туризъм</t>
  </si>
  <si>
    <t>Пазари</t>
  </si>
  <si>
    <t>Международни програми</t>
  </si>
  <si>
    <t>Лихви</t>
  </si>
  <si>
    <t>ВСИЧКО  общ.отговорност</t>
  </si>
  <si>
    <t>в т.ч. общинска + дофинанс.</t>
  </si>
  <si>
    <t>Приложение №3</t>
  </si>
  <si>
    <t>ОР улици с.Соколово</t>
  </si>
  <si>
    <t>Преброяване 2011г</t>
  </si>
  <si>
    <t>Съгласувал:</t>
  </si>
  <si>
    <t>Петър Сивков</t>
  </si>
  <si>
    <t>Янка Павлова</t>
  </si>
  <si>
    <t xml:space="preserve">         в) 17 май - Ден на българския спорт</t>
  </si>
  <si>
    <t xml:space="preserve">         г) Морско плуване за всички, август</t>
  </si>
  <si>
    <t>Фолклорен фестивал "Море от ритми"</t>
  </si>
  <si>
    <t>КАЛЕНДАРЕН ПЛАН на културните прояви – 2012 г.</t>
  </si>
  <si>
    <t>Проект 2012 г.</t>
  </si>
  <si>
    <t>Проект за бюджет 2012 г.</t>
  </si>
  <si>
    <t>ПРОЕКТ ЗА БЮДЖЕТ НА РАЗХОДИТЕ ЗА РАЗВИТИЕ НА СПОРТА за 2012 г.</t>
  </si>
  <si>
    <t>Отчет 2011г</t>
  </si>
  <si>
    <t>Първоначален  бюджет 2012 г.</t>
  </si>
  <si>
    <t>ОТЧЕТ  31.12.2011г</t>
  </si>
  <si>
    <t>ПРОЕКТ за Б Ю Д Ж Е Т</t>
  </si>
  <si>
    <t>76 00</t>
  </si>
  <si>
    <t>БЮДЖЕТ            2012г</t>
  </si>
  <si>
    <t xml:space="preserve">Салдо на 01.01.2012 г. </t>
  </si>
  <si>
    <t>Салдо към 31.12.2012 г.</t>
  </si>
  <si>
    <t>ЗА ПРИХОДИТЕ И РАЗХОДИТЕ ПО ИЗВЪНБЮДЖЕТНИТЕ СМЕТКИ ЗА 2012 ГОДИНА</t>
  </si>
  <si>
    <t>НА ПРЕДСТАВИТЕЛНИТЕ РАЗХОДИ  за  2012 г.</t>
  </si>
  <si>
    <t>ЗА РАЗХОДИТЕ НА ОБЩИНСКИ СЪВЕТ за   2012 г</t>
  </si>
  <si>
    <t>БЮДЖЕТ 2012 Г. ПО ДЕЙНОСТИ       ДЪРЖАВНА ОТГОВОРНОСТ</t>
  </si>
  <si>
    <t>БЮДЖЕТ 2012Г. ПО ДЕЙНОСТИ   ДОФИНАНСИРАНЕ</t>
  </si>
  <si>
    <t>БЮДЖЕТ 2012 Г. ПО ДЕЙНОСТИ    ОБЩИНСКА ОТГОВОРНОСТ</t>
  </si>
  <si>
    <t>БЮДЖЕТ 2012 Г. ОБЩО</t>
  </si>
  <si>
    <t>СБОРЕН БЮДЖЕТ НА ПРИХОДИТЕ ЗА 2012 ГОДИНА</t>
  </si>
  <si>
    <t xml:space="preserve">ПРОЕКТ- ИБСФ  КСФ за 2012г           / Кохезионни и структурни фондове /  </t>
  </si>
  <si>
    <t>Временни заеми от бюджета</t>
  </si>
  <si>
    <t>Салдо 01.01.2012г</t>
  </si>
  <si>
    <t>Салдо 31.12.2012г</t>
  </si>
  <si>
    <t xml:space="preserve">КАПИТАЛОВИ РАЗХОДИ ПО ОБЕКТИ И ДЕЙНОСТИ ЗА 2012 г. </t>
  </si>
  <si>
    <t>НА  ЧИТАЛИЩНИ ДЕЙНОСТИ ЗА 2012 Г.</t>
  </si>
  <si>
    <t>ОТЧЕТ 2011г</t>
  </si>
  <si>
    <t>Първоначален бюджет 2012г</t>
  </si>
  <si>
    <t xml:space="preserve">   Изготвил:                                                            Съгласувал:</t>
  </si>
  <si>
    <t xml:space="preserve">                           / П.Сивков/                                                                                    / Я. Павлова /</t>
  </si>
  <si>
    <t xml:space="preserve">                            /П.Сивков/</t>
  </si>
  <si>
    <t xml:space="preserve">                       Съгласувал:</t>
  </si>
  <si>
    <t>Н-к отдел "Счетоводен"</t>
  </si>
  <si>
    <t xml:space="preserve">                         /М.Димов/</t>
  </si>
  <si>
    <t>Гл. Експерт"Бюджет"</t>
  </si>
  <si>
    <t xml:space="preserve"> Гл.Експерт"Бюджет"</t>
  </si>
  <si>
    <t xml:space="preserve">  Гл.  Експерт "Бюджет"                                              Директор дирекция "БФС":</t>
  </si>
  <si>
    <t>8. ФК "Балик" гр. Балчик</t>
  </si>
  <si>
    <t xml:space="preserve">        - пенсионерски спортен клуб "Здравец"</t>
  </si>
  <si>
    <t>76 21</t>
  </si>
  <si>
    <t>Разходи за придобиване на дялове и акции /-/</t>
  </si>
  <si>
    <t>Приходи от продажба на дялове и акции /+/</t>
  </si>
  <si>
    <t>70 10</t>
  </si>
  <si>
    <t>83 77</t>
  </si>
  <si>
    <t>83 81</t>
  </si>
  <si>
    <t xml:space="preserve">Получен краткосрочен кредит от фонд ФЛАГ </t>
  </si>
  <si>
    <t xml:space="preserve">Погасшения по краткосроч. кредит от фонд ФЛАГ </t>
  </si>
  <si>
    <t>Друго финансиране   /+/-/ проект МОМН</t>
  </si>
  <si>
    <t>Актуализиран  бюджет 2011 г.</t>
  </si>
  <si>
    <t>1. Спортни юбилеи, юбилейни турнири и др.</t>
  </si>
  <si>
    <t>02 09</t>
  </si>
  <si>
    <t>Други плащания и възнаграждения</t>
  </si>
  <si>
    <t>10 11</t>
  </si>
  <si>
    <t>Храна</t>
  </si>
  <si>
    <t>Времен. заеми за оборот. Ср-ва по проекти ЕС/-/</t>
  </si>
  <si>
    <t>Времен. заеми за оборот. Ср-ва по проекти ЕС/+/</t>
  </si>
  <si>
    <t>76 11</t>
  </si>
  <si>
    <t>2. Морски клуб  издръжка</t>
  </si>
  <si>
    <t>2а  Морски клуб  капиталови разходи</t>
  </si>
  <si>
    <t>1. ПФК “Черноморец”  гр. Балчик</t>
  </si>
  <si>
    <t>V.  Капиталови разходи стадион и спортни площадки</t>
  </si>
  <si>
    <t>Стихийни бедствия</t>
  </si>
  <si>
    <t>Програма Коменски</t>
  </si>
  <si>
    <t>Др.дейности по образование</t>
  </si>
  <si>
    <t>Преходен остатък към 31.12.2011 г.</t>
  </si>
  <si>
    <t>стипендии</t>
  </si>
  <si>
    <t>ПУЗ</t>
  </si>
  <si>
    <t>Помощно училище</t>
  </si>
  <si>
    <t>Извънучилищнии дейности</t>
  </si>
  <si>
    <t>Директор дирекция БФС</t>
  </si>
  <si>
    <t>Гл.експерт бюджет</t>
  </si>
  <si>
    <t>ПЛАН-АКТУАЛИЗАЦИЯ</t>
  </si>
  <si>
    <t>Енергийна ефективност - ОПРР/съфинанс./</t>
  </si>
  <si>
    <t xml:space="preserve">ОР ДСХИ </t>
  </si>
  <si>
    <r>
      <t xml:space="preserve">ОР ул."Черно море " с.Кранево </t>
    </r>
    <r>
      <rPr>
        <b/>
        <sz val="10"/>
        <rFont val="Times New Roman"/>
        <family val="1"/>
      </rPr>
      <t>ОП"ЕСФ"</t>
    </r>
  </si>
  <si>
    <r>
      <t xml:space="preserve">ОР ул."Черно море " с.Кранево </t>
    </r>
    <r>
      <rPr>
        <b/>
        <sz val="10"/>
        <rFont val="Times New Roman"/>
        <family val="1"/>
      </rPr>
      <t>ОП"ЕСФ" съфин. ДДС</t>
    </r>
  </si>
  <si>
    <t>ОР улици гр.Балчик съгл.договор</t>
  </si>
  <si>
    <t>ОР улици Авиоград "Р.Даскалов",Ивайло","Славянка",Ст.планина" гр.Балчик</t>
  </si>
  <si>
    <t>ОР улица "Ропотамо" гр.Балчик</t>
  </si>
  <si>
    <t>ОР ул."Детелина"с.Оброчище</t>
  </si>
  <si>
    <t>Проектиране и авт.надзор</t>
  </si>
  <si>
    <t>Строителен надзор</t>
  </si>
  <si>
    <r>
      <t>Водопровод  ул."Черно море " с.Кранево</t>
    </r>
    <r>
      <rPr>
        <b/>
        <sz val="10"/>
        <color indexed="10"/>
        <rFont val="Times New Roman"/>
        <family val="1"/>
      </rPr>
      <t xml:space="preserve"> </t>
    </r>
  </si>
  <si>
    <t xml:space="preserve">ОР Брегоукрепване Дамба </t>
  </si>
  <si>
    <t>ОР улици гр.Балчик ОПРР/КСФ/ съф.</t>
  </si>
  <si>
    <t>ОР четвъртокласна пътна мрежа -целеви</t>
  </si>
  <si>
    <t>Компютри ИБСФ Приватизация</t>
  </si>
  <si>
    <t>Др.Машини съоражения Прив-я ИБСФ</t>
  </si>
  <si>
    <t>Функция ІV Здравеопазване</t>
  </si>
  <si>
    <t>МБАЛ техн.проект</t>
  </si>
  <si>
    <t>Осигурявяне достъпна среда Чит."В.Левски"</t>
  </si>
  <si>
    <t>Проект за орг.на движението и монтаж на гумени ограничтели-договор</t>
  </si>
  <si>
    <t>Проект ОПРР"Морски бряг" СЪФ.</t>
  </si>
  <si>
    <t>Проект "Балчик сцена на изкуствата"ОПРР СЪФ.</t>
  </si>
  <si>
    <t>Колесар Морски клуб</t>
  </si>
  <si>
    <t>Изграждане на съблекалня СКЛА</t>
  </si>
  <si>
    <t>Изграждане на сп.площадка ЖК"Балик"</t>
  </si>
  <si>
    <t>Проект претоварна станция "ТБО"</t>
  </si>
  <si>
    <t>МБАЛ лек автомобил</t>
  </si>
  <si>
    <t>МЦ 1- комбиниран ел.терапевтичен апарат</t>
  </si>
  <si>
    <t>МЦ 1- Апарат УВЧ терапия</t>
  </si>
  <si>
    <t>сцена</t>
  </si>
  <si>
    <t>изк-во</t>
  </si>
  <si>
    <t>бряг</t>
  </si>
  <si>
    <t>ерозия</t>
  </si>
  <si>
    <t>играем и</t>
  </si>
  <si>
    <t>учим</t>
  </si>
  <si>
    <t>прот.</t>
  </si>
  <si>
    <t>ръка</t>
  </si>
  <si>
    <t>Претоварна станция</t>
  </si>
  <si>
    <t>Резерв</t>
  </si>
  <si>
    <t>ПУИ Кранево</t>
  </si>
  <si>
    <t>обр.</t>
  </si>
  <si>
    <t>интегр.</t>
  </si>
  <si>
    <t>шахта</t>
  </si>
  <si>
    <t>Капиталов трансфер</t>
  </si>
  <si>
    <t>55 01</t>
  </si>
  <si>
    <t>МБАЛ -тел.централа</t>
  </si>
  <si>
    <t>Погашения по дългосроч.заеми отбанки в страната</t>
  </si>
  <si>
    <t xml:space="preserve">2. Спортна дейност и поддръжка спортни бази  с. Оброчище               </t>
  </si>
  <si>
    <t xml:space="preserve">3. Спортна дейност и поддръжка спортни бази с. Дропла </t>
  </si>
  <si>
    <t xml:space="preserve">4. Спортна дейност и поддръжка спортни бази с. Сенокос </t>
  </si>
  <si>
    <t xml:space="preserve">5. Спортна дейност и поддръжка спортни бази с. Соколово                 </t>
  </si>
  <si>
    <t>6. Спортна дейност и поддръжка спортни бази с. Гурково</t>
  </si>
  <si>
    <t xml:space="preserve">7. Спортна дейност и поддръжка спортни бази с. Стражица </t>
  </si>
  <si>
    <t>9. За издръжка на стадиона в Балчик и Дропла</t>
  </si>
  <si>
    <t>10. За РЗ на утвърдена численост в Балчик и Дропла</t>
  </si>
  <si>
    <t>Проекти / ПУП  по ОПРР</t>
  </si>
  <si>
    <t>Лек автомобил</t>
  </si>
  <si>
    <t>ОБЯСНИТЕЛНА ЗАПИСКА</t>
  </si>
  <si>
    <t>ЗА СЪСТАВЯНЕТО НА БЮДЖЕТ 2012 Г.</t>
  </si>
  <si>
    <t>НА ОБЩИНА БАЛЧИК</t>
  </si>
  <si>
    <t>Общинския бюджет е публичен и се контролира от местната общност - както при</t>
  </si>
  <si>
    <t xml:space="preserve">   неговото формиране, така и в процеса на неговото изпълнение.</t>
  </si>
  <si>
    <t>Проектът за бюджет 2012 г.   е най-важният финансов документ за развитието на</t>
  </si>
  <si>
    <t xml:space="preserve">   Общината през настоящата година.</t>
  </si>
  <si>
    <t>Общинския бюджет определя размера на бюджетните приходи и техният източник</t>
  </si>
  <si>
    <t xml:space="preserve">   на финансиране,  както и разпределението им в разходната част по пълна бюджетна </t>
  </si>
  <si>
    <t xml:space="preserve">   класификация ( функции, групи, дейности, параграфи ) в т.ч. и по бюджетни звена на</t>
  </si>
  <si>
    <t xml:space="preserve">   финансиране.</t>
  </si>
  <si>
    <t>Проектът за бюджет 2012г. е разработен в съответствие с действащите законови и</t>
  </si>
  <si>
    <t xml:space="preserve">   подзаконови нормативни документи и отразява намеренията на общината за провеждане</t>
  </si>
  <si>
    <t xml:space="preserve">   на своята финансова политика в сферата на икономическите и социални дейности.</t>
  </si>
  <si>
    <t>Проекто бюджет 2012 г. е разработен на база изискванията на:</t>
  </si>
  <si>
    <t xml:space="preserve"> - ЗДБРБ за 2012 г.</t>
  </si>
  <si>
    <t xml:space="preserve"> - Закон за общинските бюджети, Закон за общинския дълг</t>
  </si>
  <si>
    <t xml:space="preserve"> - ПМС №367 от 29.12.2011 г.  за изпълнение на бюджета</t>
  </si>
  <si>
    <t xml:space="preserve"> - Указания на МФ с писмо ФО 01/10.01.2012 г.  за съставяне и изпълнение на</t>
  </si>
  <si>
    <t>бюджета на общините за 2012 г.</t>
  </si>
  <si>
    <t xml:space="preserve"> - предложения постъпили от всички бюджетни звена на финансиране от Община</t>
  </si>
  <si>
    <t>Балчик</t>
  </si>
  <si>
    <t>При съставянета на проекта за бюджет 2012 г. са отчетени следните по важни</t>
  </si>
  <si>
    <t xml:space="preserve">   моменти:</t>
  </si>
  <si>
    <t xml:space="preserve"> - изпълнението на бюджет 2011 г.</t>
  </si>
  <si>
    <t xml:space="preserve"> - извършен е анализ на направените разходи през 2011 г. с еднократен характер</t>
  </si>
  <si>
    <t xml:space="preserve"> - утвърдените със ЗДБРБ за 2012 г. натурални показатели за Общината и</t>
  </si>
  <si>
    <t xml:space="preserve"> утвърдените средства като взаимоотношения между Общината и ЦРБ.</t>
  </si>
  <si>
    <t>При разработването на проекто бюджета са отчетени и принципите на финансова</t>
  </si>
  <si>
    <t xml:space="preserve">   децентрализация:</t>
  </si>
  <si>
    <t xml:space="preserve"> - за разграничаване на разходните отговорности на държавата и общината</t>
  </si>
  <si>
    <t xml:space="preserve"> - за стимулиране дейността на общините за увеличаване на местните собствени</t>
  </si>
  <si>
    <t xml:space="preserve">   данъчни и неданъчни приходи</t>
  </si>
  <si>
    <t xml:space="preserve"> - за подобряване на финансовата и бюджетна дисциплина във финансираните</t>
  </si>
  <si>
    <t xml:space="preserve">   бюджетни звена</t>
  </si>
  <si>
    <t xml:space="preserve">Проекто   бюджетът   на  Община  Балчик  за  2012 г.    има   следните   по-важни </t>
  </si>
  <si>
    <t xml:space="preserve">   характеристики и параметри:</t>
  </si>
  <si>
    <t>I. Приходи</t>
  </si>
  <si>
    <t>Приходната част на бюджета се формира от :</t>
  </si>
  <si>
    <t xml:space="preserve"> - приходи от ЦРБ</t>
  </si>
  <si>
    <t xml:space="preserve"> - собствени данъчни приходи</t>
  </si>
  <si>
    <t xml:space="preserve"> - такси с данъчен характер (ТБО)</t>
  </si>
  <si>
    <t xml:space="preserve"> - собствени неданъчни приходи</t>
  </si>
  <si>
    <t xml:space="preserve"> - преходен остатък от 2011 г.</t>
  </si>
  <si>
    <r>
      <t xml:space="preserve">Общия размер на приходите по бюджет 2012 г. възлиза на </t>
    </r>
    <r>
      <rPr>
        <b/>
        <sz val="12"/>
        <rFont val="Book Antiqua"/>
        <family val="1"/>
      </rPr>
      <t>23 788 178 лева.</t>
    </r>
  </si>
  <si>
    <r>
      <t xml:space="preserve">Приходите от ЦРБ за 2012 г. са в общ размер на </t>
    </r>
    <r>
      <rPr>
        <b/>
        <sz val="12"/>
        <rFont val="Book Antiqua"/>
        <family val="1"/>
      </rPr>
      <t>7 676 668</t>
    </r>
    <r>
      <rPr>
        <sz val="12"/>
        <rFont val="Book Antiqua"/>
        <family val="1"/>
      </rPr>
      <t xml:space="preserve"> лева, като от тях:</t>
    </r>
  </si>
  <si>
    <r>
      <t xml:space="preserve"> - за дейности държавна отговорност - </t>
    </r>
    <r>
      <rPr>
        <b/>
        <sz val="12"/>
        <rFont val="Book Antiqua"/>
        <family val="1"/>
      </rPr>
      <t>7 034 968</t>
    </r>
    <r>
      <rPr>
        <sz val="12"/>
        <rFont val="Book Antiqua"/>
        <family val="1"/>
      </rPr>
      <t xml:space="preserve"> лева</t>
    </r>
  </si>
  <si>
    <r>
      <t xml:space="preserve"> - изравнителна субсидия за местни дейности - </t>
    </r>
    <r>
      <rPr>
        <b/>
        <sz val="12"/>
        <rFont val="Book Antiqua"/>
        <family val="1"/>
      </rPr>
      <t xml:space="preserve">323 500 </t>
    </r>
    <r>
      <rPr>
        <sz val="12"/>
        <rFont val="Book Antiqua"/>
        <family val="1"/>
      </rPr>
      <t>лева, в т.ч. ЕЗП - 54 300 лв.</t>
    </r>
  </si>
  <si>
    <r>
      <t xml:space="preserve"> - за капиталови разходи - </t>
    </r>
    <r>
      <rPr>
        <b/>
        <sz val="12"/>
        <rFont val="Book Antiqua"/>
        <family val="1"/>
      </rPr>
      <t xml:space="preserve">318 200 </t>
    </r>
    <r>
      <rPr>
        <sz val="12"/>
        <rFont val="Book Antiqua"/>
        <family val="1"/>
      </rPr>
      <t>лева, в т.ч. IV-кл. пътна мрежа - 212 000 лв.</t>
    </r>
  </si>
  <si>
    <r>
      <t xml:space="preserve">Собствените приходи от данъци за 2011 г. възлизат на  </t>
    </r>
    <r>
      <rPr>
        <b/>
        <sz val="12"/>
        <rFont val="Book Antiqua"/>
        <family val="1"/>
      </rPr>
      <t xml:space="preserve">5 602 500 </t>
    </r>
    <r>
      <rPr>
        <sz val="12"/>
        <rFont val="Book Antiqua"/>
        <family val="1"/>
      </rPr>
      <t xml:space="preserve">лева.  </t>
    </r>
  </si>
  <si>
    <r>
      <t xml:space="preserve">Планирани са собствени неданъчни приходи в размер </t>
    </r>
    <r>
      <rPr>
        <b/>
        <sz val="12"/>
        <rFont val="Book Antiqua"/>
        <family val="1"/>
      </rPr>
      <t xml:space="preserve">6 948 000 </t>
    </r>
    <r>
      <rPr>
        <sz val="12"/>
        <rFont val="Book Antiqua"/>
        <family val="1"/>
      </rPr>
      <t>лева. в т.ч.</t>
    </r>
  </si>
  <si>
    <t xml:space="preserve">    такса битови отпадъци с данъчен характер в размер на 2 670 000 лева.</t>
  </si>
  <si>
    <t>По § 70 10 "Приходи от продажба на дялове и акции" за заложени постъпления</t>
  </si>
  <si>
    <t xml:space="preserve">    от продажба на акции от АД Албена в размер на 15 248 000 лева.</t>
  </si>
  <si>
    <t>В приходната част със знак минус са отразени планираните разходи за данъци</t>
  </si>
  <si>
    <t xml:space="preserve">    върху стопанска дейност на Общината, отчислени в полза на РБ:</t>
  </si>
  <si>
    <r>
      <t xml:space="preserve"> - за ДДС - </t>
    </r>
    <r>
      <rPr>
        <b/>
        <sz val="12"/>
        <rFont val="Book Antiqua"/>
        <family val="1"/>
      </rPr>
      <t>245 000</t>
    </r>
    <r>
      <rPr>
        <sz val="12"/>
        <rFont val="Book Antiqua"/>
        <family val="1"/>
      </rPr>
      <t xml:space="preserve"> лева</t>
    </r>
  </si>
  <si>
    <r>
      <t xml:space="preserve"> - за данък по ЗКПО - </t>
    </r>
    <r>
      <rPr>
        <b/>
        <sz val="12"/>
        <rFont val="Book Antiqua"/>
        <family val="1"/>
      </rPr>
      <t>65 000</t>
    </r>
    <r>
      <rPr>
        <sz val="12"/>
        <rFont val="Book Antiqua"/>
        <family val="1"/>
      </rPr>
      <t xml:space="preserve"> лева</t>
    </r>
  </si>
  <si>
    <t>Със знак минус са отразени също така:</t>
  </si>
  <si>
    <r>
      <t xml:space="preserve"> - предстоящи трансфери за проекти по ЕСФ в размер на - </t>
    </r>
    <r>
      <rPr>
        <b/>
        <sz val="12"/>
        <rFont val="Book Antiqua"/>
        <family val="1"/>
      </rPr>
      <t>732 502</t>
    </r>
    <r>
      <rPr>
        <sz val="12"/>
        <rFont val="Book Antiqua"/>
        <family val="1"/>
      </rPr>
      <t xml:space="preserve"> лева,</t>
    </r>
  </si>
  <si>
    <t xml:space="preserve"> - задължението за 2011 г. на главницата по кредита към фонд "Енергийна</t>
  </si>
  <si>
    <r>
      <t xml:space="preserve">    ефективност"  в размер на  - </t>
    </r>
    <r>
      <rPr>
        <b/>
        <sz val="12"/>
        <rFont val="Book Antiqua"/>
        <family val="1"/>
      </rPr>
      <t>71 958</t>
    </r>
    <r>
      <rPr>
        <sz val="12"/>
        <rFont val="Book Antiqua"/>
        <family val="1"/>
      </rPr>
      <t xml:space="preserve"> лева,</t>
    </r>
  </si>
  <si>
    <r>
      <t xml:space="preserve"> - погашенията по новия кредитен овърдрафт -</t>
    </r>
    <r>
      <rPr>
        <b/>
        <sz val="12"/>
        <rFont val="Book Antiqua"/>
        <family val="1"/>
      </rPr>
      <t>700 000</t>
    </r>
    <r>
      <rPr>
        <sz val="12"/>
        <rFont val="Book Antiqua"/>
        <family val="1"/>
      </rPr>
      <t xml:space="preserve"> лв.,</t>
    </r>
  </si>
  <si>
    <r>
      <t xml:space="preserve"> - погашенията по дългосрочен банков кредит -</t>
    </r>
    <r>
      <rPr>
        <b/>
        <sz val="12"/>
        <rFont val="Book Antiqua"/>
        <family val="1"/>
      </rPr>
      <t>12 360 000</t>
    </r>
    <r>
      <rPr>
        <sz val="12"/>
        <rFont val="Book Antiqua"/>
        <family val="1"/>
      </rPr>
      <t xml:space="preserve"> лв. - кредита за пътищата</t>
    </r>
  </si>
  <si>
    <t xml:space="preserve">   и СПА център Кранево</t>
  </si>
  <si>
    <r>
      <t xml:space="preserve"> - погашения по краткосрочен кредит от фонд ФЛАГ </t>
    </r>
    <r>
      <rPr>
        <b/>
        <sz val="12"/>
        <rFont val="Book Antiqua"/>
        <family val="1"/>
      </rPr>
      <t xml:space="preserve"> - 154 155</t>
    </r>
    <r>
      <rPr>
        <sz val="12"/>
        <rFont val="Book Antiqua"/>
        <family val="1"/>
      </rPr>
      <t xml:space="preserve"> лева</t>
    </r>
  </si>
  <si>
    <r>
      <t xml:space="preserve"> - друго финансиране в размер на -</t>
    </r>
    <r>
      <rPr>
        <b/>
        <sz val="12"/>
        <rFont val="Book Antiqua"/>
        <family val="1"/>
      </rPr>
      <t>310 299</t>
    </r>
    <r>
      <rPr>
        <sz val="12"/>
        <rFont val="Book Antiqua"/>
        <family val="1"/>
      </rPr>
      <t xml:space="preserve"> лева.</t>
    </r>
  </si>
  <si>
    <t>II. Разходи</t>
  </si>
  <si>
    <r>
      <t xml:space="preserve">Разходите общо за 2012 г. възлизат на </t>
    </r>
    <r>
      <rPr>
        <b/>
        <sz val="12"/>
        <rFont val="Book Antiqua"/>
        <family val="1"/>
      </rPr>
      <t>23 788 178</t>
    </r>
    <r>
      <rPr>
        <sz val="12"/>
        <rFont val="Book Antiqua"/>
        <family val="1"/>
      </rPr>
      <t xml:space="preserve"> лева, от които:</t>
    </r>
  </si>
  <si>
    <r>
      <t xml:space="preserve">а) разходи за дейности държавна отговорност в размер на </t>
    </r>
    <r>
      <rPr>
        <b/>
        <sz val="12"/>
        <rFont val="Book Antiqua"/>
        <family val="1"/>
      </rPr>
      <t>7 034 968</t>
    </r>
    <r>
      <rPr>
        <sz val="12"/>
        <rFont val="Book Antiqua"/>
        <family val="1"/>
      </rPr>
      <t xml:space="preserve"> лв.</t>
    </r>
  </si>
  <si>
    <t>б) разходи за дейности държавна отговорност финансирани с общински приходи</t>
  </si>
  <si>
    <r>
      <t xml:space="preserve">    в размер на  </t>
    </r>
    <r>
      <rPr>
        <b/>
        <sz val="12"/>
        <rFont val="Book Antiqua"/>
        <family val="1"/>
      </rPr>
      <t xml:space="preserve">1 299 518 </t>
    </r>
    <r>
      <rPr>
        <sz val="12"/>
        <rFont val="Book Antiqua"/>
        <family val="1"/>
      </rPr>
      <t>лева.</t>
    </r>
  </si>
  <si>
    <r>
      <t>в) разходи за местни дейности -</t>
    </r>
    <r>
      <rPr>
        <b/>
        <sz val="12"/>
        <rFont val="Book Antiqua"/>
        <family val="1"/>
      </rPr>
      <t xml:space="preserve">16 753 210 </t>
    </r>
    <r>
      <rPr>
        <sz val="12"/>
        <rFont val="Book Antiqua"/>
        <family val="1"/>
      </rPr>
      <t xml:space="preserve">лева. В т.ч. резерв от </t>
    </r>
    <r>
      <rPr>
        <b/>
        <sz val="12"/>
        <rFont val="Book Antiqua"/>
        <family val="1"/>
      </rPr>
      <t>600 000 лв.</t>
    </r>
  </si>
  <si>
    <t>Разходи за делегираните от държавата дейности</t>
  </si>
  <si>
    <r>
      <t xml:space="preserve">Общите  разходи за дейности държавна отговорност възлизат  на </t>
    </r>
    <r>
      <rPr>
        <b/>
        <sz val="12"/>
        <rFont val="Book Antiqua"/>
        <family val="1"/>
      </rPr>
      <t>7 034 968</t>
    </r>
    <r>
      <rPr>
        <sz val="12"/>
        <rFont val="Book Antiqua"/>
        <family val="1"/>
      </rPr>
      <t xml:space="preserve"> лв.</t>
    </r>
  </si>
  <si>
    <t>в т.ч.                По стандарт 2012г</t>
  </si>
  <si>
    <t xml:space="preserve">    увеличение с неусвоен бюджет към 31.12. 2011г</t>
  </si>
  <si>
    <t xml:space="preserve">Разходите са определени на основата на разчетените натурални и стойностни </t>
  </si>
  <si>
    <t xml:space="preserve">   показатели, съгласно стандартите утвърдени с решение № 666/07.09.2011 г. на МС.</t>
  </si>
  <si>
    <t>Това са разходи за:</t>
  </si>
  <si>
    <t xml:space="preserve"> - РЗ и осигурителни плащания на персонала в общинска администрация, ЦДГ, </t>
  </si>
  <si>
    <t xml:space="preserve">  в млечна кухня и медицински сестри  в здравните кабинети</t>
  </si>
  <si>
    <t xml:space="preserve"> - за заплати, осигурителни плащания и издръжка на всички общообразователни</t>
  </si>
  <si>
    <t xml:space="preserve">   училища на делегиран бюджет, дома за стари хора и исторически музей</t>
  </si>
  <si>
    <t>В делегираните от държавата дейности е реализиран  остатък от неусвоен бюджет</t>
  </si>
  <si>
    <r>
      <t xml:space="preserve">   през 2011 г. в размер на </t>
    </r>
    <r>
      <rPr>
        <b/>
        <sz val="12"/>
        <rFont val="Book Antiqua"/>
        <family val="1"/>
      </rPr>
      <t>946 443</t>
    </r>
    <r>
      <rPr>
        <sz val="12"/>
        <rFont val="Book Antiqua"/>
        <family val="1"/>
      </rPr>
      <t xml:space="preserve"> лева. С тази сума са завишени бюджетите на всички звена</t>
    </r>
  </si>
  <si>
    <t xml:space="preserve">  над определените средства по стандарт за всяка функция и дейност за 2012г</t>
  </si>
  <si>
    <t>Разходи дофинансиране на делегираните от държавата дейности</t>
  </si>
  <si>
    <t xml:space="preserve">Съгласно решения на Общински съвет от 2011г са разчетени средствата за  </t>
  </si>
  <si>
    <r>
      <t xml:space="preserve">   </t>
    </r>
    <r>
      <rPr>
        <b/>
        <sz val="12"/>
        <rFont val="Book Antiqua"/>
        <family val="1"/>
      </rPr>
      <t>дофинансиране</t>
    </r>
    <r>
      <rPr>
        <sz val="12"/>
        <rFont val="Book Antiqua"/>
        <family val="1"/>
      </rPr>
      <t xml:space="preserve"> с местни приходи на дейности  държавна отговорност общо в размер на </t>
    </r>
  </si>
  <si>
    <r>
      <t xml:space="preserve">   </t>
    </r>
    <r>
      <rPr>
        <b/>
        <sz val="12"/>
        <rFont val="Book Antiqua"/>
        <family val="1"/>
      </rPr>
      <t>1 299 518</t>
    </r>
    <r>
      <rPr>
        <sz val="12"/>
        <rFont val="Book Antiqua"/>
        <family val="1"/>
      </rPr>
      <t xml:space="preserve"> лева, както следва:</t>
    </r>
  </si>
  <si>
    <r>
      <t xml:space="preserve"> - за дейност Общинска администрация в размер на </t>
    </r>
    <r>
      <rPr>
        <b/>
        <sz val="12"/>
        <rFont val="Book Antiqua"/>
        <family val="1"/>
      </rPr>
      <t>433 875</t>
    </r>
    <r>
      <rPr>
        <sz val="12"/>
        <rFont val="Book Antiqua"/>
        <family val="1"/>
      </rPr>
      <t xml:space="preserve"> лева, за РЗ и</t>
    </r>
  </si>
  <si>
    <t>осигурителни плащания на утвърдената допълнителна численост</t>
  </si>
  <si>
    <r>
      <t xml:space="preserve"> - за дейност Отбрана и сигурност  - ОЗО, СОТ, полиция, пожарна  - </t>
    </r>
    <r>
      <rPr>
        <b/>
        <sz val="12"/>
        <rFont val="Book Antiqua"/>
        <family val="1"/>
      </rPr>
      <t>327 171</t>
    </r>
    <r>
      <rPr>
        <sz val="12"/>
        <rFont val="Book Antiqua"/>
        <family val="1"/>
      </rPr>
      <t xml:space="preserve"> лева</t>
    </r>
  </si>
  <si>
    <r>
      <t xml:space="preserve"> - за здравните кабинети в ОУ и ЦДГ и млечна кухня общо </t>
    </r>
    <r>
      <rPr>
        <b/>
        <sz val="12"/>
        <rFont val="Book Antiqua"/>
        <family val="1"/>
      </rPr>
      <t>69 261</t>
    </r>
    <r>
      <rPr>
        <sz val="12"/>
        <rFont val="Book Antiqua"/>
        <family val="1"/>
      </rPr>
      <t xml:space="preserve"> лева.</t>
    </r>
  </si>
  <si>
    <r>
      <t xml:space="preserve"> - за функция Образование, в ЦДГ и ОУ общо </t>
    </r>
    <r>
      <rPr>
        <b/>
        <sz val="12"/>
        <rFont val="Book Antiqua"/>
        <family val="1"/>
      </rPr>
      <t>152 511</t>
    </r>
    <r>
      <rPr>
        <sz val="12"/>
        <rFont val="Book Antiqua"/>
        <family val="1"/>
      </rPr>
      <t xml:space="preserve"> лева.</t>
    </r>
  </si>
  <si>
    <r>
      <t xml:space="preserve"> - за дофинансиране на читалищната дейност </t>
    </r>
    <r>
      <rPr>
        <b/>
        <sz val="12"/>
        <rFont val="Book Antiqua"/>
        <family val="1"/>
      </rPr>
      <t>284 700</t>
    </r>
    <r>
      <rPr>
        <sz val="12"/>
        <rFont val="Book Antiqua"/>
        <family val="1"/>
      </rPr>
      <t xml:space="preserve"> лева и исторически музей -</t>
    </r>
  </si>
  <si>
    <r>
      <t>32 000</t>
    </r>
    <r>
      <rPr>
        <sz val="12"/>
        <rFont val="Book Antiqua"/>
        <family val="1"/>
      </rPr>
      <t xml:space="preserve"> лева</t>
    </r>
  </si>
  <si>
    <t>Разходи за местни дейности</t>
  </si>
  <si>
    <t>Разходите за финансиране на местни дейности включително и заделения  резерв</t>
  </si>
  <si>
    <r>
      <t xml:space="preserve">   възлизат общо на </t>
    </r>
    <r>
      <rPr>
        <b/>
        <sz val="12"/>
        <rFont val="Book Antiqua"/>
        <family val="1"/>
      </rPr>
      <t xml:space="preserve">15 453 692 </t>
    </r>
    <r>
      <rPr>
        <sz val="12"/>
        <rFont val="Book Antiqua"/>
        <family val="1"/>
      </rPr>
      <t>лева.</t>
    </r>
  </si>
  <si>
    <r>
      <t xml:space="preserve"> -</t>
    </r>
    <r>
      <rPr>
        <b/>
        <sz val="12"/>
        <rFont val="Book Antiqua"/>
        <family val="1"/>
      </rPr>
      <t xml:space="preserve"> за функция "Общи държавни служби"</t>
    </r>
    <r>
      <rPr>
        <sz val="12"/>
        <rFont val="Book Antiqua"/>
        <family val="1"/>
      </rPr>
      <t xml:space="preserve"> са разчетени средства за издръжка в </t>
    </r>
  </si>
  <si>
    <r>
      <t xml:space="preserve">  размер общо на </t>
    </r>
    <r>
      <rPr>
        <b/>
        <sz val="12"/>
        <rFont val="Book Antiqua"/>
        <family val="1"/>
      </rPr>
      <t>1 557 098 лв. в т.ч.</t>
    </r>
  </si>
  <si>
    <r>
      <t xml:space="preserve"> - дейност "Общинска администрация" - </t>
    </r>
    <r>
      <rPr>
        <b/>
        <sz val="12"/>
        <rFont val="Book Antiqua"/>
        <family val="1"/>
      </rPr>
      <t>1 220 308</t>
    </r>
    <r>
      <rPr>
        <sz val="12"/>
        <rFont val="Book Antiqua"/>
        <family val="1"/>
      </rPr>
      <t xml:space="preserve"> лева </t>
    </r>
  </si>
  <si>
    <r>
      <t xml:space="preserve"> - дейност "Общински съвет" </t>
    </r>
    <r>
      <rPr>
        <b/>
        <sz val="12"/>
        <rFont val="Book Antiqua"/>
        <family val="1"/>
      </rPr>
      <t>336 790 лв.</t>
    </r>
  </si>
  <si>
    <t>За дейност     "Общинска администрация" са разчетени и средства за помощи по</t>
  </si>
  <si>
    <r>
      <t xml:space="preserve">   решение на ОбС в размер на </t>
    </r>
    <r>
      <rPr>
        <b/>
        <sz val="12"/>
        <rFont val="Book Antiqua"/>
        <family val="1"/>
      </rPr>
      <t>50 000</t>
    </r>
    <r>
      <rPr>
        <sz val="12"/>
        <rFont val="Book Antiqua"/>
        <family val="1"/>
      </rPr>
      <t xml:space="preserve"> лева.</t>
    </r>
  </si>
  <si>
    <r>
      <t xml:space="preserve"> - </t>
    </r>
    <r>
      <rPr>
        <b/>
        <sz val="12"/>
        <rFont val="Book Antiqua"/>
        <family val="1"/>
      </rPr>
      <t xml:space="preserve">за функция "Образование" </t>
    </r>
    <r>
      <rPr>
        <sz val="12"/>
        <rFont val="Book Antiqua"/>
        <family val="1"/>
      </rPr>
      <t>са предвидени разходи от местни приходи в размер</t>
    </r>
  </si>
  <si>
    <r>
      <t xml:space="preserve">   на </t>
    </r>
    <r>
      <rPr>
        <b/>
        <sz val="12"/>
        <rFont val="Book Antiqua"/>
        <family val="1"/>
      </rPr>
      <t>971 348</t>
    </r>
    <r>
      <rPr>
        <sz val="12"/>
        <rFont val="Book Antiqua"/>
        <family val="1"/>
      </rPr>
      <t xml:space="preserve"> лева. Тук са разчетени разходи за:</t>
    </r>
  </si>
  <si>
    <t xml:space="preserve">   - дейност ЦДГрадини</t>
  </si>
  <si>
    <t>лева</t>
  </si>
  <si>
    <t xml:space="preserve">   - дейност "Ученически столове"</t>
  </si>
  <si>
    <t xml:space="preserve">   - дейност "Извънучилищни дейности" (ОДК)</t>
  </si>
  <si>
    <t xml:space="preserve">   - дейност "Други дейности по образование"</t>
  </si>
  <si>
    <t>В дейност ЦДГ средствата са разчетени само за веществена издръжка.</t>
  </si>
  <si>
    <r>
      <t xml:space="preserve"> - </t>
    </r>
    <r>
      <rPr>
        <b/>
        <sz val="12"/>
        <rFont val="Book Antiqua"/>
        <family val="1"/>
      </rPr>
      <t>за функция "Здравеопазване"</t>
    </r>
    <r>
      <rPr>
        <sz val="12"/>
        <rFont val="Book Antiqua"/>
        <family val="1"/>
      </rPr>
      <t xml:space="preserve"> размера на финансирането със собствени приходи</t>
    </r>
  </si>
  <si>
    <r>
      <t xml:space="preserve">   възлиза на </t>
    </r>
    <r>
      <rPr>
        <b/>
        <sz val="12"/>
        <rFont val="Book Antiqua"/>
        <family val="1"/>
      </rPr>
      <t>735 862</t>
    </r>
    <r>
      <rPr>
        <sz val="12"/>
        <rFont val="Book Antiqua"/>
        <family val="1"/>
      </rPr>
      <t xml:space="preserve"> лева. От тях:</t>
    </r>
  </si>
  <si>
    <r>
      <t xml:space="preserve">   - за МБАЛ Балчик - за текуща здравна и медицинска дейност </t>
    </r>
    <r>
      <rPr>
        <b/>
        <sz val="12"/>
        <rFont val="Book Antiqua"/>
        <family val="1"/>
      </rPr>
      <t>700 000</t>
    </r>
    <r>
      <rPr>
        <sz val="12"/>
        <rFont val="Book Antiqua"/>
        <family val="1"/>
      </rPr>
      <t xml:space="preserve"> лева</t>
    </r>
  </si>
  <si>
    <r>
      <t xml:space="preserve">   - за веществена издръжка на млечна кухня  </t>
    </r>
    <r>
      <rPr>
        <b/>
        <sz val="12"/>
        <rFont val="Book Antiqua"/>
        <family val="1"/>
      </rPr>
      <t>23 941</t>
    </r>
    <r>
      <rPr>
        <sz val="12"/>
        <rFont val="Book Antiqua"/>
        <family val="1"/>
      </rPr>
      <t xml:space="preserve"> лева.</t>
    </r>
  </si>
  <si>
    <t>За сметка на приходи от ИБСФ "Специален фонд за приходи от приватизация 91%"</t>
  </si>
  <si>
    <t xml:space="preserve">   са заложени капиталови разходи за МБАЛ -24 000 лева и за "Медицински център I" 14 000 лв.</t>
  </si>
  <si>
    <r>
      <t xml:space="preserve"> - </t>
    </r>
    <r>
      <rPr>
        <b/>
        <sz val="12"/>
        <rFont val="Book Antiqua"/>
        <family val="1"/>
      </rPr>
      <t>за функция "Социално осигуряване, подпомагане и грижи"</t>
    </r>
    <r>
      <rPr>
        <sz val="12"/>
        <rFont val="Book Antiqua"/>
        <family val="1"/>
      </rPr>
      <t xml:space="preserve"> са предвидени</t>
    </r>
  </si>
  <si>
    <r>
      <t xml:space="preserve">   средства в размер на </t>
    </r>
    <r>
      <rPr>
        <b/>
        <sz val="12"/>
        <rFont val="Book Antiqua"/>
        <family val="1"/>
      </rPr>
      <t>771 337</t>
    </r>
    <r>
      <rPr>
        <sz val="12"/>
        <rFont val="Book Antiqua"/>
        <family val="1"/>
      </rPr>
      <t xml:space="preserve"> лева. Тук са разчетени средства:</t>
    </r>
  </si>
  <si>
    <t xml:space="preserve">   - за дейност "Домашен социален патронаж"</t>
  </si>
  <si>
    <t xml:space="preserve">   - за дейност "Други дейности по соц.осигур."</t>
  </si>
  <si>
    <t xml:space="preserve">   - за дейност "Клубове на пенсионера"</t>
  </si>
  <si>
    <t xml:space="preserve">   - за дейност "Програми временна заетост"</t>
  </si>
  <si>
    <t xml:space="preserve">  - за дейност "Международни програми" /БКС</t>
  </si>
  <si>
    <t>За дейност "Програми временна заетост" са предвидени средства от местни</t>
  </si>
  <si>
    <t xml:space="preserve">   приходи само в частта на ангажиментите които общината има по договорите с МТСП.</t>
  </si>
  <si>
    <t>Основната част от средствата  на работещите по различните програми е като</t>
  </si>
  <si>
    <t xml:space="preserve">   делегирана от държавата дейност. Тези средства Общината получава ежемесечно през</t>
  </si>
  <si>
    <t xml:space="preserve">   годината като трансфери от МТСП и с тях служебно се коригира бюджета в увеличение.</t>
  </si>
  <si>
    <r>
      <t xml:space="preserve"> - разходите </t>
    </r>
    <r>
      <rPr>
        <b/>
        <sz val="12"/>
        <rFont val="Book Antiqua"/>
        <family val="1"/>
      </rPr>
      <t>за функция "Жилищно строителство, БКС и опазване на околната</t>
    </r>
  </si>
  <si>
    <r>
      <t xml:space="preserve">  </t>
    </r>
    <r>
      <rPr>
        <b/>
        <sz val="12"/>
        <rFont val="Book Antiqua"/>
        <family val="1"/>
      </rPr>
      <t xml:space="preserve"> среда" </t>
    </r>
    <r>
      <rPr>
        <sz val="12"/>
        <rFont val="Book Antiqua"/>
        <family val="1"/>
      </rPr>
      <t>се финасират изцяло от местни общински приходи и покриват широк сектор от</t>
    </r>
  </si>
  <si>
    <t xml:space="preserve">   дейности в комуналната сфера, благоустрояването.</t>
  </si>
  <si>
    <t>От 2009 г. в тази дейност се разчитат  и разходите за поддържане и ремонт на</t>
  </si>
  <si>
    <t xml:space="preserve">   общинските пътища, намиращи се в чертите на населените места.</t>
  </si>
  <si>
    <r>
      <t xml:space="preserve">Общо за функцията за 2012г. са разчетени разходи в размер на </t>
    </r>
    <r>
      <rPr>
        <b/>
        <sz val="12"/>
        <rFont val="Book Antiqua"/>
        <family val="1"/>
      </rPr>
      <t>5 653 131</t>
    </r>
    <r>
      <rPr>
        <sz val="12"/>
        <rFont val="Book Antiqua"/>
        <family val="1"/>
      </rPr>
      <t xml:space="preserve"> лева, в т.ч.:</t>
    </r>
  </si>
  <si>
    <t xml:space="preserve">    - за дейност В и К</t>
  </si>
  <si>
    <t xml:space="preserve">    - за дейност Улично осветление</t>
  </si>
  <si>
    <t xml:space="preserve">    - за дейност Ремонт общинска пътна мрежа</t>
  </si>
  <si>
    <t xml:space="preserve">    - за дейност Чистота</t>
  </si>
  <si>
    <t xml:space="preserve">    - за дейност Озеленяване</t>
  </si>
  <si>
    <t xml:space="preserve">    - за дейност Други дейности по ЖС -  БКС</t>
  </si>
  <si>
    <t xml:space="preserve">    - за дейност П С О В /пречиствателна станция /</t>
  </si>
  <si>
    <t xml:space="preserve">    - контрол по опазване на околната среда</t>
  </si>
  <si>
    <t xml:space="preserve">    - претоварна станция</t>
  </si>
  <si>
    <t xml:space="preserve">    - други дейности по ООС</t>
  </si>
  <si>
    <t>В дейността Ремонт общинска пътна мрежа са планирани средствата за:</t>
  </si>
  <si>
    <t>ОР улици гр.Балчик съгласно договор за кредит</t>
  </si>
  <si>
    <t>ОР улици Авиоград</t>
  </si>
  <si>
    <t>ОР улица "Вихрен" гр. Балчик</t>
  </si>
  <si>
    <t>ОР улица "Ропотамо" гр. Балчик</t>
  </si>
  <si>
    <t>ОР улици с. Соколово</t>
  </si>
  <si>
    <t>ОР улица "детелина" с. Оброчище</t>
  </si>
  <si>
    <t>Водопровод ул. "черно море"</t>
  </si>
  <si>
    <r>
      <t xml:space="preserve"> - </t>
    </r>
    <r>
      <rPr>
        <b/>
        <sz val="12"/>
        <rFont val="Book Antiqua"/>
        <family val="1"/>
      </rPr>
      <t>функция "Почивно дело, култура, религиозни дейности"</t>
    </r>
    <r>
      <rPr>
        <sz val="12"/>
        <rFont val="Book Antiqua"/>
        <family val="1"/>
      </rPr>
      <t xml:space="preserve">. Общия размер на </t>
    </r>
  </si>
  <si>
    <r>
      <t xml:space="preserve">   разходите за местни дейности  възлиза на </t>
    </r>
    <r>
      <rPr>
        <b/>
        <sz val="12"/>
        <rFont val="Book Antiqua"/>
        <family val="1"/>
      </rPr>
      <t>3 117 670</t>
    </r>
    <r>
      <rPr>
        <sz val="12"/>
        <rFont val="Book Antiqua"/>
        <family val="1"/>
      </rPr>
      <t xml:space="preserve"> лева. От тях:</t>
    </r>
  </si>
  <si>
    <t xml:space="preserve">   - разходи за спортни дейности</t>
  </si>
  <si>
    <t xml:space="preserve">лв,       в т.ч. за основен ремонт на </t>
  </si>
  <si>
    <r>
      <t xml:space="preserve">   стадиона </t>
    </r>
    <r>
      <rPr>
        <b/>
        <sz val="12"/>
        <rFont val="Book Antiqua"/>
        <family val="1"/>
      </rPr>
      <t>1 800 000</t>
    </r>
    <r>
      <rPr>
        <sz val="12"/>
        <rFont val="Book Antiqua"/>
        <family val="1"/>
      </rPr>
      <t xml:space="preserve"> лв.</t>
    </r>
  </si>
  <si>
    <t xml:space="preserve">   - разходи за обрядни дейности</t>
  </si>
  <si>
    <t xml:space="preserve">лв  </t>
  </si>
  <si>
    <t xml:space="preserve">   - разходи за културни прояви</t>
  </si>
  <si>
    <t>лв</t>
  </si>
  <si>
    <r>
      <t xml:space="preserve">В дейност спорт са заложени и разходи за издръжка на ФК "Черноморец" </t>
    </r>
    <r>
      <rPr>
        <b/>
        <sz val="12"/>
        <rFont val="Book Antiqua"/>
        <family val="1"/>
      </rPr>
      <t>200 000</t>
    </r>
  </si>
  <si>
    <t xml:space="preserve">    лева и за подпомагане на спортни мероприятия в кметствата.</t>
  </si>
  <si>
    <r>
      <t xml:space="preserve"> - </t>
    </r>
    <r>
      <rPr>
        <b/>
        <sz val="12"/>
        <rFont val="Book Antiqua"/>
        <family val="1"/>
      </rPr>
      <t>за функция "Икономически дейности и услуги"</t>
    </r>
    <r>
      <rPr>
        <sz val="12"/>
        <rFont val="Book Antiqua"/>
        <family val="1"/>
      </rPr>
      <t xml:space="preserve"> са планирани разходи в размер</t>
    </r>
  </si>
  <si>
    <r>
      <t xml:space="preserve">   на </t>
    </r>
    <r>
      <rPr>
        <b/>
        <sz val="12"/>
        <rFont val="Book Antiqua"/>
        <family val="1"/>
      </rPr>
      <t xml:space="preserve"> 1 519 471 </t>
    </r>
    <r>
      <rPr>
        <sz val="12"/>
        <rFont val="Book Antiqua"/>
        <family val="1"/>
      </rPr>
      <t>лева, от които:</t>
    </r>
  </si>
  <si>
    <t xml:space="preserve">   - за ремонт на IV-класна пътна мрежа</t>
  </si>
  <si>
    <t xml:space="preserve">   - за финансиране  програмата за туризъм</t>
  </si>
  <si>
    <t xml:space="preserve">   - за дейност "Пазари"</t>
  </si>
  <si>
    <t xml:space="preserve">   - за други дейности по икономиката</t>
  </si>
  <si>
    <r>
      <t xml:space="preserve">   - за функция "Други разходи и лихви" </t>
    </r>
    <r>
      <rPr>
        <sz val="12"/>
        <rFont val="Book Antiqua"/>
        <family val="1"/>
      </rPr>
      <t xml:space="preserve">са заложени </t>
    </r>
    <r>
      <rPr>
        <b/>
        <sz val="12"/>
        <rFont val="Book Antiqua"/>
        <family val="1"/>
      </rPr>
      <t>443 475 лв</t>
    </r>
    <r>
      <rPr>
        <sz val="12"/>
        <rFont val="Book Antiqua"/>
        <family val="1"/>
      </rPr>
      <t>. Това са лихвите</t>
    </r>
  </si>
  <si>
    <t xml:space="preserve">   и таксите дължими през 2012 г по сключените договори за кредит с фонд "Енергийна</t>
  </si>
  <si>
    <t xml:space="preserve">   ефективност", Уникредит Булбанк и ФОМС-ФЛАГ ЕАД.</t>
  </si>
  <si>
    <t xml:space="preserve"> - в т.ч. лихви по кредита за СПА център Кранево</t>
  </si>
  <si>
    <t xml:space="preserve"> - в т.ч. лихви по кредита за пътищата</t>
  </si>
  <si>
    <t xml:space="preserve"> - в т.ч. лихви по кредита от фонд Енергийна Ефективност</t>
  </si>
  <si>
    <t xml:space="preserve"> - такси</t>
  </si>
  <si>
    <t>И през 2012г ще продължи  усвояването на средствата по утвърдени оперативни</t>
  </si>
  <si>
    <t xml:space="preserve">   програми с европейско съфинансиране. Ще работим по десет проекта. Стойността на</t>
  </si>
  <si>
    <r>
      <t xml:space="preserve">   нашето съфинансиране е </t>
    </r>
    <r>
      <rPr>
        <b/>
        <sz val="12"/>
        <rFont val="Book Antiqua"/>
        <family val="1"/>
      </rPr>
      <t xml:space="preserve">732 502 лв. </t>
    </r>
    <r>
      <rPr>
        <sz val="12"/>
        <rFont val="Book Antiqua"/>
        <family val="1"/>
      </rPr>
      <t>Проектите се отчитат по ИБСФ  "Кохезионни и</t>
    </r>
  </si>
  <si>
    <t xml:space="preserve">   структурни фондове"/ ИБСФ  КСФ / и Разплащателна агенция . Особенното тук е, че </t>
  </si>
  <si>
    <t xml:space="preserve">   изготвяйки бюджета за 2012г по тази извънбюджетна сметка залагаме само приходи и </t>
  </si>
  <si>
    <t xml:space="preserve">   разходи до размера на нашето участие в проектаи преходния остатък от 2011 г. </t>
  </si>
  <si>
    <t xml:space="preserve">   Корекцията на бюджета през годинатаще се извършва служебно след получаване  на </t>
  </si>
  <si>
    <t xml:space="preserve">   средствата от финансиращия орган. </t>
  </si>
  <si>
    <t>Проекти</t>
  </si>
  <si>
    <t>обща</t>
  </si>
  <si>
    <t>съфинанси-</t>
  </si>
  <si>
    <t>по ИБС КСФ</t>
  </si>
  <si>
    <t>стойност</t>
  </si>
  <si>
    <t>ране 2012г.</t>
  </si>
  <si>
    <t xml:space="preserve"> - проект Енергийна ефективност</t>
  </si>
  <si>
    <t xml:space="preserve"> - проект Туристически атракции (Мелницата, </t>
  </si>
  <si>
    <t>договора все още</t>
  </si>
  <si>
    <t>кв. Хоризонт, Текето)</t>
  </si>
  <si>
    <t xml:space="preserve"> не е подписан</t>
  </si>
  <si>
    <t xml:space="preserve"> - проект Сцена на изкуствата</t>
  </si>
  <si>
    <t xml:space="preserve"> - проект Дамба ерозия на брега</t>
  </si>
  <si>
    <t xml:space="preserve"> - проект Рехабилитация улици</t>
  </si>
  <si>
    <t xml:space="preserve"> - проект Ние играем и учим заедно</t>
  </si>
  <si>
    <t xml:space="preserve"> - проект Център за настаняване от семеен тип</t>
  </si>
  <si>
    <t xml:space="preserve"> - проект Административен капацитет</t>
  </si>
  <si>
    <t xml:space="preserve"> - ПСОВ Албена 2012-2014 г.</t>
  </si>
  <si>
    <t xml:space="preserve"> - МБАЛ</t>
  </si>
  <si>
    <t>предстои подписване на договор</t>
  </si>
  <si>
    <t>Обща стойност на ИБСФ КСФ:</t>
  </si>
  <si>
    <t>Всичко казано до тук ни дава основание да смятаме , че предложения бюджет</t>
  </si>
  <si>
    <t xml:space="preserve">   създава условия да реализираме нашите намерения за социално, икономическо и културно</t>
  </si>
  <si>
    <t xml:space="preserve">   развитие на Общината, за изграждане и поддържане на социалната и техническа </t>
  </si>
  <si>
    <t xml:space="preserve">   инфраструктура, за благоусрояване и опазване на околната среда, за развитие на масовата</t>
  </si>
  <si>
    <t xml:space="preserve">   физкултура, спорт и туризъм.</t>
  </si>
  <si>
    <t>НИКОЛАЙ АНГЕЛОВ</t>
  </si>
  <si>
    <t>Кмет на Община Балчик</t>
  </si>
  <si>
    <t>Община Балчик притежава сертификати ISO 14001:2004 №HU08/3658 и ISO 9001:2000 №HU09/3881</t>
  </si>
  <si>
    <t>1-15.9.2012</t>
  </si>
  <si>
    <t>5. Волейболен клуб</t>
  </si>
  <si>
    <t>6. Баскетболен клуб</t>
  </si>
  <si>
    <t xml:space="preserve">       1-30.05.2012 г.</t>
  </si>
  <si>
    <t>Национални празници на културата "Албена 2012"</t>
  </si>
  <si>
    <t>29.06-07.07.2012 г.</t>
  </si>
  <si>
    <t>15-25.08.2012 г.</t>
  </si>
  <si>
    <t>29.07.-06.08.2012 г.</t>
  </si>
  <si>
    <t>26.06.-06.07. 2012 г.</t>
  </si>
  <si>
    <t>ІХ Международен детски фестивал “Усмивките на морето"</t>
  </si>
  <si>
    <t>22.09.-25.09.2012 г.</t>
  </si>
  <si>
    <t xml:space="preserve">ІV. Подпомагане на културни проекти с регионално и национално зночение </t>
  </si>
  <si>
    <t xml:space="preserve">V. Медийна реклама на културната програма  </t>
  </si>
  <si>
    <t xml:space="preserve">VІ. Международно културно сътрудничество и побратимяване </t>
  </si>
  <si>
    <t>VІІ. Други разходи по културата</t>
  </si>
  <si>
    <t>VІІІ. Всичко - раздел  І, ІІ, ІІІ, ІV, V, VІ, VІІ</t>
  </si>
  <si>
    <t xml:space="preserve">I. Общински и общоградски празници с местно и национално  значение   </t>
  </si>
  <si>
    <r>
      <t>Програма за развитие на туризма за 2012 г.</t>
    </r>
    <r>
      <rPr>
        <sz val="10"/>
        <rFont val="Arial"/>
        <family val="2"/>
      </rPr>
      <t xml:space="preserve">     </t>
    </r>
  </si>
  <si>
    <t>№</t>
  </si>
  <si>
    <t>Изграждане и поддържане на инфраструктурата на територията на общината</t>
  </si>
  <si>
    <t>Стойност с ДДС</t>
  </si>
  <si>
    <t>1.1.</t>
  </si>
  <si>
    <t>Изграждане на тротоари по ул."Черно море" с.Кранево</t>
  </si>
  <si>
    <t>1.2.</t>
  </si>
  <si>
    <t>Ефектно осветяване на хълма зад читалище "П.Хилендарски"</t>
  </si>
  <si>
    <t>1.3.</t>
  </si>
  <si>
    <t>Възстановяване на осветление на алея Дамба</t>
  </si>
  <si>
    <t>1.4.</t>
  </si>
  <si>
    <t>Изработване на изложбени табла пред ТИЦ Балчик и Кранево и по алея "Дамба"</t>
  </si>
  <si>
    <t>1.5.</t>
  </si>
  <si>
    <t>Изграждане на места за афиши и обяви</t>
  </si>
  <si>
    <t>междинен сбор т.1:</t>
  </si>
  <si>
    <t>Опазване, поддържане и развитие на околната среда</t>
  </si>
  <si>
    <t>2.1.</t>
  </si>
  <si>
    <t>Ландшафтно проектиране и изграждане на зелени площи в гр.Балчик</t>
  </si>
  <si>
    <t>2.2.</t>
  </si>
  <si>
    <t>Ландшафтно проектиране и изграждане на зелени площи в селата на община Балчик</t>
  </si>
  <si>
    <t>междинен сбор т.2:</t>
  </si>
  <si>
    <t>Поддържане на туристическите информационни центрове и подобряване на информационното обслужване на туристите</t>
  </si>
  <si>
    <t>3.1.</t>
  </si>
  <si>
    <t xml:space="preserve">Поддържане на ТИЦ Балчик и Кранево </t>
  </si>
  <si>
    <t>3.2.</t>
  </si>
  <si>
    <t>Изработване на светещи пана на входно-изходните артерии на Балчик</t>
  </si>
  <si>
    <t>3.3.</t>
  </si>
  <si>
    <t xml:space="preserve">Подмяна на указателни табели, пана и информационни табла </t>
  </si>
  <si>
    <t>междинен сбор т.3:</t>
  </si>
  <si>
    <t>Реклама в страната и чужбина на туристическите обекти, намиращи се на територията на общината</t>
  </si>
  <si>
    <t>4.1.</t>
  </si>
  <si>
    <t>Изработване на тур.справочник за хотели и ресторанти</t>
  </si>
  <si>
    <t>4.2.</t>
  </si>
  <si>
    <t>Изработване на рекламни материали</t>
  </si>
  <si>
    <t>4.3.</t>
  </si>
  <si>
    <t>Участие в туристически изложения</t>
  </si>
  <si>
    <t>4.4.</t>
  </si>
  <si>
    <t>Участие/публикации в специализирани издания в сферата на туризма</t>
  </si>
  <si>
    <t>4.5.</t>
  </si>
  <si>
    <t>Web реклама с интернет банер</t>
  </si>
  <si>
    <t>междинен сбор т.4:</t>
  </si>
  <si>
    <t>ОБЩО:</t>
  </si>
  <si>
    <t>Изготвил: Мариана Петкова-началник отдел ТЕ</t>
  </si>
  <si>
    <r>
      <t xml:space="preserve">     Дейностите са съгласувани с Консултативния съвет по туризъм с Протокол </t>
    </r>
    <r>
      <rPr>
        <b/>
        <sz val="10"/>
        <rFont val="Times New Roman"/>
        <family val="1"/>
      </rPr>
      <t>№</t>
    </r>
    <r>
      <rPr>
        <b/>
        <sz val="10"/>
        <rFont val="Arial"/>
        <family val="2"/>
      </rPr>
      <t>1/24.01.2012 г.</t>
    </r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</si>
</sst>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0"/>
    <numFmt numFmtId="188" formatCode="0.0000"/>
    <numFmt numFmtId="189" formatCode="[$-402]dd\ mmmm\ yyyy\ &quot;г.&quot;"/>
    <numFmt numFmtId="190" formatCode="dd\.mm\.yyyy\ &quot;г.&quot;;@"/>
    <numFmt numFmtId="191" formatCode="d\.m\.yyyy\ &quot;г.&quot;;@"/>
    <numFmt numFmtId="192" formatCode="#,##0\ &quot;лв&quot;"/>
    <numFmt numFmtId="193" formatCode="#,##0\ _л_в"/>
    <numFmt numFmtId="194" formatCode="#,##0.00\ &quot;лв.&quot;"/>
  </numFmts>
  <fonts count="48">
    <font>
      <sz val="8"/>
      <name val="Arial Cyr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7.45"/>
      <color indexed="12"/>
      <name val="Arial Cyr"/>
      <family val="2"/>
    </font>
    <font>
      <u val="single"/>
      <sz val="7.45"/>
      <color indexed="36"/>
      <name val="Arial Cyr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Times New Roman"/>
      <family val="1"/>
    </font>
    <font>
      <b/>
      <u val="single"/>
      <sz val="8"/>
      <name val="Arial Cyr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Book Antiqua"/>
      <family val="1"/>
    </font>
    <font>
      <b/>
      <sz val="14"/>
      <name val="Book Antiqua"/>
      <family val="1"/>
    </font>
    <font>
      <b/>
      <u val="single"/>
      <sz val="14"/>
      <name val="Book Antiqua"/>
      <family val="1"/>
    </font>
    <font>
      <b/>
      <u val="single"/>
      <sz val="12"/>
      <name val="Book Antiqua"/>
      <family val="1"/>
    </font>
    <font>
      <b/>
      <sz val="12"/>
      <name val="Book Antiqua"/>
      <family val="1"/>
    </font>
    <font>
      <u val="single"/>
      <sz val="12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sz val="9"/>
      <name val="Book Antiqua"/>
      <family val="1"/>
    </font>
    <font>
      <i/>
      <sz val="12"/>
      <name val="Book Antiqua"/>
      <family val="1"/>
    </font>
    <font>
      <sz val="7.5"/>
      <color indexed="23"/>
      <name val="Verdana"/>
      <family val="2"/>
    </font>
    <font>
      <b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/>
    </xf>
    <xf numFmtId="0" fontId="7" fillId="0" borderId="0" xfId="0" applyFont="1" applyAlignment="1">
      <alignment horizontal="left"/>
    </xf>
    <xf numFmtId="9" fontId="7" fillId="3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13" fillId="0" borderId="0" xfId="0" applyFont="1" applyAlignment="1">
      <alignment/>
    </xf>
    <xf numFmtId="0" fontId="8" fillId="0" borderId="1" xfId="0" applyFont="1" applyBorder="1" applyAlignment="1">
      <alignment/>
    </xf>
    <xf numFmtId="9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9" fontId="7" fillId="3" borderId="4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6" fillId="2" borderId="7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2" borderId="8" xfId="0" applyFont="1" applyFill="1" applyBorder="1" applyAlignment="1">
      <alignment/>
    </xf>
    <xf numFmtId="1" fontId="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4" borderId="1" xfId="0" applyFont="1" applyFill="1" applyBorder="1" applyAlignment="1">
      <alignment/>
    </xf>
    <xf numFmtId="0" fontId="7" fillId="4" borderId="1" xfId="0" applyNumberFormat="1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13" fillId="3" borderId="1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0" fillId="0" borderId="0" xfId="0" applyAlignment="1">
      <alignment/>
    </xf>
    <xf numFmtId="0" fontId="17" fillId="3" borderId="13" xfId="0" applyFont="1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10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2" borderId="2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0" fontId="10" fillId="3" borderId="2" xfId="0" applyFont="1" applyFill="1" applyBorder="1" applyAlignment="1">
      <alignment/>
    </xf>
    <xf numFmtId="0" fontId="7" fillId="3" borderId="15" xfId="0" applyFont="1" applyFill="1" applyBorder="1" applyAlignment="1">
      <alignment horizontal="center"/>
    </xf>
    <xf numFmtId="9" fontId="7" fillId="3" borderId="16" xfId="0" applyNumberFormat="1" applyFont="1" applyFill="1" applyBorder="1" applyAlignment="1">
      <alignment horizontal="center"/>
    </xf>
    <xf numFmtId="0" fontId="24" fillId="0" borderId="1" xfId="0" applyFont="1" applyBorder="1" applyAlignment="1">
      <alignment/>
    </xf>
    <xf numFmtId="0" fontId="24" fillId="2" borderId="1" xfId="0" applyFont="1" applyFill="1" applyBorder="1" applyAlignment="1">
      <alignment/>
    </xf>
    <xf numFmtId="0" fontId="2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2" borderId="17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Border="1" applyAlignment="1">
      <alignment/>
    </xf>
    <xf numFmtId="0" fontId="7" fillId="5" borderId="13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9" fontId="6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16" fontId="6" fillId="6" borderId="1" xfId="0" applyNumberFormat="1" applyFont="1" applyFill="1" applyBorder="1" applyAlignment="1">
      <alignment horizontal="center"/>
    </xf>
    <xf numFmtId="9" fontId="6" fillId="0" borderId="16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6" fillId="6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1" fontId="6" fillId="6" borderId="1" xfId="17" applyFont="1" applyFill="1" applyBorder="1" applyAlignment="1">
      <alignment horizontal="center"/>
    </xf>
    <xf numFmtId="0" fontId="5" fillId="0" borderId="21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1" fontId="5" fillId="0" borderId="1" xfId="0" applyNumberFormat="1" applyFont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5" fillId="0" borderId="21" xfId="0" applyNumberFormat="1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6" fillId="6" borderId="1" xfId="0" applyNumberFormat="1" applyFont="1" applyFill="1" applyBorder="1" applyAlignment="1">
      <alignment horizontal="right"/>
    </xf>
    <xf numFmtId="1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center" wrapText="1"/>
    </xf>
    <xf numFmtId="0" fontId="6" fillId="5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right"/>
    </xf>
    <xf numFmtId="0" fontId="6" fillId="3" borderId="1" xfId="0" applyNumberFormat="1" applyFont="1" applyFill="1" applyBorder="1" applyAlignment="1">
      <alignment horizontal="right" vertical="top"/>
    </xf>
    <xf numFmtId="0" fontId="6" fillId="5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1" fontId="6" fillId="0" borderId="0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1" fontId="6" fillId="0" borderId="1" xfId="0" applyNumberFormat="1" applyFont="1" applyFill="1" applyBorder="1" applyAlignment="1">
      <alignment horizontal="right"/>
    </xf>
    <xf numFmtId="1" fontId="5" fillId="0" borderId="16" xfId="2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" fontId="8" fillId="0" borderId="1" xfId="0" applyNumberFormat="1" applyFont="1" applyBorder="1" applyAlignment="1">
      <alignment/>
    </xf>
    <xf numFmtId="1" fontId="8" fillId="0" borderId="4" xfId="0" applyNumberFormat="1" applyFont="1" applyBorder="1" applyAlignment="1">
      <alignment/>
    </xf>
    <xf numFmtId="1" fontId="7" fillId="0" borderId="0" xfId="0" applyNumberFormat="1" applyFont="1" applyFill="1" applyAlignment="1">
      <alignment/>
    </xf>
    <xf numFmtId="0" fontId="24" fillId="0" borderId="1" xfId="0" applyFont="1" applyBorder="1" applyAlignment="1">
      <alignment horizontal="center"/>
    </xf>
    <xf numFmtId="1" fontId="8" fillId="2" borderId="1" xfId="0" applyNumberFormat="1" applyFont="1" applyFill="1" applyBorder="1" applyAlignment="1">
      <alignment/>
    </xf>
    <xf numFmtId="9" fontId="8" fillId="3" borderId="1" xfId="0" applyNumberFormat="1" applyFont="1" applyFill="1" applyBorder="1" applyAlignment="1">
      <alignment horizontal="center"/>
    </xf>
    <xf numFmtId="9" fontId="8" fillId="3" borderId="2" xfId="0" applyNumberFormat="1" applyFont="1" applyFill="1" applyBorder="1" applyAlignment="1">
      <alignment horizontal="center"/>
    </xf>
    <xf numFmtId="9" fontId="8" fillId="3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/>
    </xf>
    <xf numFmtId="1" fontId="8" fillId="0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2" borderId="2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8" borderId="2" xfId="0" applyFont="1" applyFill="1" applyBorder="1" applyAlignment="1">
      <alignment/>
    </xf>
    <xf numFmtId="0" fontId="26" fillId="8" borderId="23" xfId="0" applyFont="1" applyFill="1" applyBorder="1" applyAlignment="1">
      <alignment/>
    </xf>
    <xf numFmtId="0" fontId="25" fillId="8" borderId="21" xfId="0" applyFont="1" applyFill="1" applyBorder="1" applyAlignment="1">
      <alignment/>
    </xf>
    <xf numFmtId="0" fontId="25" fillId="0" borderId="0" xfId="0" applyFont="1" applyAlignment="1">
      <alignment/>
    </xf>
    <xf numFmtId="0" fontId="26" fillId="9" borderId="3" xfId="0" applyFont="1" applyFill="1" applyBorder="1" applyAlignment="1">
      <alignment/>
    </xf>
    <xf numFmtId="0" fontId="26" fillId="9" borderId="24" xfId="0" applyFont="1" applyFill="1" applyBorder="1" applyAlignment="1">
      <alignment/>
    </xf>
    <xf numFmtId="0" fontId="26" fillId="9" borderId="3" xfId="0" applyFont="1" applyFill="1" applyBorder="1" applyAlignment="1">
      <alignment horizontal="center"/>
    </xf>
    <xf numFmtId="0" fontId="26" fillId="9" borderId="24" xfId="0" applyFont="1" applyFill="1" applyBorder="1" applyAlignment="1">
      <alignment horizontal="center"/>
    </xf>
    <xf numFmtId="0" fontId="26" fillId="9" borderId="5" xfId="0" applyFont="1" applyFill="1" applyBorder="1" applyAlignment="1">
      <alignment horizontal="center"/>
    </xf>
    <xf numFmtId="0" fontId="26" fillId="9" borderId="4" xfId="0" applyFont="1" applyFill="1" applyBorder="1" applyAlignment="1">
      <alignment/>
    </xf>
    <xf numFmtId="0" fontId="26" fillId="9" borderId="25" xfId="0" applyFont="1" applyFill="1" applyBorder="1" applyAlignment="1">
      <alignment/>
    </xf>
    <xf numFmtId="0" fontId="26" fillId="9" borderId="4" xfId="0" applyFont="1" applyFill="1" applyBorder="1" applyAlignment="1">
      <alignment horizontal="center"/>
    </xf>
    <xf numFmtId="0" fontId="26" fillId="9" borderId="25" xfId="0" applyFont="1" applyFill="1" applyBorder="1" applyAlignment="1">
      <alignment horizontal="center"/>
    </xf>
    <xf numFmtId="0" fontId="26" fillId="9" borderId="20" xfId="0" applyFont="1" applyFill="1" applyBorder="1" applyAlignment="1">
      <alignment horizontal="center"/>
    </xf>
    <xf numFmtId="0" fontId="25" fillId="9" borderId="4" xfId="0" applyFont="1" applyFill="1" applyBorder="1" applyAlignment="1">
      <alignment/>
    </xf>
    <xf numFmtId="0" fontId="26" fillId="0" borderId="1" xfId="0" applyFont="1" applyBorder="1" applyAlignment="1">
      <alignment/>
    </xf>
    <xf numFmtId="0" fontId="25" fillId="10" borderId="1" xfId="0" applyFont="1" applyFill="1" applyBorder="1" applyAlignment="1">
      <alignment/>
    </xf>
    <xf numFmtId="0" fontId="25" fillId="9" borderId="1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1" fontId="7" fillId="0" borderId="4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0" fontId="13" fillId="2" borderId="1" xfId="0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17" fontId="7" fillId="0" borderId="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0" fontId="29" fillId="0" borderId="0" xfId="0" applyFont="1" applyAlignment="1">
      <alignment/>
    </xf>
    <xf numFmtId="0" fontId="25" fillId="8" borderId="23" xfId="0" applyFont="1" applyFill="1" applyBorder="1" applyAlignment="1">
      <alignment/>
    </xf>
    <xf numFmtId="0" fontId="26" fillId="8" borderId="21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1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8" borderId="1" xfId="0" applyFont="1" applyFill="1" applyBorder="1" applyAlignment="1">
      <alignment/>
    </xf>
    <xf numFmtId="0" fontId="25" fillId="9" borderId="4" xfId="0" applyFont="1" applyFill="1" applyBorder="1" applyAlignment="1">
      <alignment horizontal="center"/>
    </xf>
    <xf numFmtId="0" fontId="25" fillId="2" borderId="1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 vertical="center" wrapText="1"/>
    </xf>
    <xf numFmtId="190" fontId="5" fillId="5" borderId="26" xfId="0" applyNumberFormat="1" applyFont="1" applyFill="1" applyBorder="1" applyAlignment="1">
      <alignment/>
    </xf>
    <xf numFmtId="3" fontId="6" fillId="5" borderId="27" xfId="0" applyNumberFormat="1" applyFont="1" applyFill="1" applyBorder="1" applyAlignment="1">
      <alignment/>
    </xf>
    <xf numFmtId="0" fontId="21" fillId="3" borderId="26" xfId="0" applyFont="1" applyFill="1" applyBorder="1" applyAlignment="1">
      <alignment/>
    </xf>
    <xf numFmtId="190" fontId="5" fillId="5" borderId="26" xfId="0" applyNumberFormat="1" applyFont="1" applyFill="1" applyBorder="1" applyAlignment="1">
      <alignment/>
    </xf>
    <xf numFmtId="0" fontId="21" fillId="3" borderId="26" xfId="0" applyFont="1" applyFill="1" applyBorder="1" applyAlignment="1">
      <alignment/>
    </xf>
    <xf numFmtId="0" fontId="21" fillId="5" borderId="26" xfId="0" applyFont="1" applyFill="1" applyBorder="1" applyAlignment="1">
      <alignment/>
    </xf>
    <xf numFmtId="0" fontId="13" fillId="5" borderId="28" xfId="0" applyFont="1" applyFill="1" applyBorder="1" applyAlignment="1">
      <alignment/>
    </xf>
    <xf numFmtId="3" fontId="6" fillId="3" borderId="27" xfId="0" applyNumberFormat="1" applyFont="1" applyFill="1" applyBorder="1" applyAlignment="1">
      <alignment/>
    </xf>
    <xf numFmtId="3" fontId="13" fillId="3" borderId="27" xfId="0" applyNumberFormat="1" applyFont="1" applyFill="1" applyBorder="1" applyAlignment="1">
      <alignment/>
    </xf>
    <xf numFmtId="3" fontId="13" fillId="5" borderId="27" xfId="0" applyNumberFormat="1" applyFont="1" applyFill="1" applyBorder="1" applyAlignment="1">
      <alignment/>
    </xf>
    <xf numFmtId="0" fontId="10" fillId="3" borderId="27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3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left"/>
    </xf>
    <xf numFmtId="0" fontId="5" fillId="5" borderId="2" xfId="0" applyFont="1" applyFill="1" applyBorder="1" applyAlignment="1">
      <alignment/>
    </xf>
    <xf numFmtId="0" fontId="6" fillId="5" borderId="2" xfId="0" applyFont="1" applyFill="1" applyBorder="1" applyAlignment="1">
      <alignment/>
    </xf>
    <xf numFmtId="0" fontId="21" fillId="3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21" fillId="5" borderId="2" xfId="0" applyFont="1" applyFill="1" applyBorder="1" applyAlignment="1">
      <alignment/>
    </xf>
    <xf numFmtId="0" fontId="17" fillId="5" borderId="22" xfId="0" applyFont="1" applyFill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1" xfId="0" applyFont="1" applyBorder="1" applyAlignment="1">
      <alignment/>
    </xf>
    <xf numFmtId="0" fontId="16" fillId="7" borderId="22" xfId="0" applyFont="1" applyFill="1" applyBorder="1" applyAlignment="1">
      <alignment/>
    </xf>
    <xf numFmtId="0" fontId="17" fillId="5" borderId="9" xfId="0" applyFont="1" applyFill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23" fillId="0" borderId="35" xfId="0" applyFont="1" applyBorder="1" applyAlignment="1">
      <alignment/>
    </xf>
    <xf numFmtId="0" fontId="16" fillId="7" borderId="9" xfId="0" applyFont="1" applyFill="1" applyBorder="1" applyAlignment="1">
      <alignment/>
    </xf>
    <xf numFmtId="0" fontId="21" fillId="3" borderId="14" xfId="0" applyFont="1" applyFill="1" applyBorder="1" applyAlignment="1">
      <alignment/>
    </xf>
    <xf numFmtId="0" fontId="21" fillId="3" borderId="36" xfId="0" applyFont="1" applyFill="1" applyBorder="1" applyAlignment="1">
      <alignment/>
    </xf>
    <xf numFmtId="3" fontId="10" fillId="3" borderId="37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Alignment="1">
      <alignment/>
    </xf>
    <xf numFmtId="0" fontId="26" fillId="11" borderId="3" xfId="0" applyFont="1" applyFill="1" applyBorder="1" applyAlignment="1">
      <alignment/>
    </xf>
    <xf numFmtId="0" fontId="26" fillId="11" borderId="24" xfId="0" applyFont="1" applyFill="1" applyBorder="1" applyAlignment="1">
      <alignment/>
    </xf>
    <xf numFmtId="0" fontId="26" fillId="11" borderId="3" xfId="0" applyFont="1" applyFill="1" applyBorder="1" applyAlignment="1">
      <alignment horizontal="center"/>
    </xf>
    <xf numFmtId="0" fontId="26" fillId="11" borderId="24" xfId="0" applyFont="1" applyFill="1" applyBorder="1" applyAlignment="1">
      <alignment horizontal="center"/>
    </xf>
    <xf numFmtId="0" fontId="26" fillId="11" borderId="5" xfId="0" applyFont="1" applyFill="1" applyBorder="1" applyAlignment="1">
      <alignment horizontal="center"/>
    </xf>
    <xf numFmtId="0" fontId="26" fillId="11" borderId="4" xfId="0" applyFont="1" applyFill="1" applyBorder="1" applyAlignment="1">
      <alignment/>
    </xf>
    <xf numFmtId="0" fontId="26" fillId="11" borderId="25" xfId="0" applyFont="1" applyFill="1" applyBorder="1" applyAlignment="1">
      <alignment/>
    </xf>
    <xf numFmtId="0" fontId="26" fillId="11" borderId="4" xfId="0" applyFont="1" applyFill="1" applyBorder="1" applyAlignment="1">
      <alignment horizontal="center"/>
    </xf>
    <xf numFmtId="0" fontId="26" fillId="11" borderId="25" xfId="0" applyFont="1" applyFill="1" applyBorder="1" applyAlignment="1">
      <alignment horizontal="center"/>
    </xf>
    <xf numFmtId="0" fontId="26" fillId="11" borderId="20" xfId="0" applyFont="1" applyFill="1" applyBorder="1" applyAlignment="1">
      <alignment horizontal="center"/>
    </xf>
    <xf numFmtId="0" fontId="25" fillId="11" borderId="4" xfId="0" applyFont="1" applyFill="1" applyBorder="1" applyAlignment="1">
      <alignment/>
    </xf>
    <xf numFmtId="0" fontId="25" fillId="3" borderId="1" xfId="0" applyFont="1" applyFill="1" applyBorder="1" applyAlignment="1">
      <alignment/>
    </xf>
    <xf numFmtId="0" fontId="26" fillId="5" borderId="1" xfId="0" applyFont="1" applyFill="1" applyBorder="1" applyAlignment="1">
      <alignment/>
    </xf>
    <xf numFmtId="0" fontId="26" fillId="0" borderId="1" xfId="0" applyFont="1" applyFill="1" applyBorder="1" applyAlignment="1">
      <alignment/>
    </xf>
    <xf numFmtId="0" fontId="25" fillId="11" borderId="1" xfId="0" applyFont="1" applyFill="1" applyBorder="1" applyAlignment="1">
      <alignment/>
    </xf>
    <xf numFmtId="0" fontId="33" fillId="0" borderId="0" xfId="0" applyFont="1" applyAlignment="1">
      <alignment/>
    </xf>
    <xf numFmtId="0" fontId="5" fillId="8" borderId="1" xfId="0" applyFont="1" applyFill="1" applyBorder="1" applyAlignment="1">
      <alignment horizontal="left" wrapText="1"/>
    </xf>
    <xf numFmtId="0" fontId="5" fillId="8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left" wrapText="1"/>
    </xf>
    <xf numFmtId="0" fontId="5" fillId="9" borderId="1" xfId="0" applyFont="1" applyFill="1" applyBorder="1" applyAlignment="1">
      <alignment horizontal="center" wrapText="1"/>
    </xf>
    <xf numFmtId="0" fontId="34" fillId="0" borderId="1" xfId="0" applyNumberFormat="1" applyFont="1" applyBorder="1" applyAlignment="1">
      <alignment horizontal="right"/>
    </xf>
    <xf numFmtId="0" fontId="34" fillId="0" borderId="1" xfId="0" applyNumberFormat="1" applyFont="1" applyBorder="1" applyAlignment="1">
      <alignment horizontal="right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1" fontId="6" fillId="0" borderId="0" xfId="0" applyNumberFormat="1" applyFont="1" applyFill="1" applyBorder="1" applyAlignment="1">
      <alignment horizontal="right"/>
    </xf>
    <xf numFmtId="12" fontId="6" fillId="3" borderId="4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6" fontId="36" fillId="0" borderId="0" xfId="0" applyNumberFormat="1" applyFont="1" applyAlignment="1">
      <alignment/>
    </xf>
    <xf numFmtId="6" fontId="42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Fill="1" applyBorder="1" applyAlignment="1">
      <alignment horizontal="left"/>
    </xf>
    <xf numFmtId="3" fontId="36" fillId="0" borderId="0" xfId="0" applyNumberFormat="1" applyFont="1" applyFill="1" applyAlignment="1">
      <alignment/>
    </xf>
    <xf numFmtId="3" fontId="40" fillId="0" borderId="0" xfId="0" applyNumberFormat="1" applyFont="1" applyFill="1" applyAlignment="1">
      <alignment/>
    </xf>
    <xf numFmtId="3" fontId="42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Border="1" applyAlignment="1">
      <alignment/>
    </xf>
    <xf numFmtId="3" fontId="40" fillId="0" borderId="18" xfId="0" applyNumberFormat="1" applyFont="1" applyBorder="1" applyAlignment="1">
      <alignment horizontal="center"/>
    </xf>
    <xf numFmtId="0" fontId="43" fillId="0" borderId="6" xfId="0" applyFont="1" applyBorder="1" applyAlignment="1">
      <alignment/>
    </xf>
    <xf numFmtId="0" fontId="40" fillId="0" borderId="25" xfId="0" applyFont="1" applyBorder="1" applyAlignment="1">
      <alignment/>
    </xf>
    <xf numFmtId="0" fontId="36" fillId="0" borderId="25" xfId="0" applyFont="1" applyBorder="1" applyAlignment="1">
      <alignment/>
    </xf>
    <xf numFmtId="3" fontId="40" fillId="0" borderId="4" xfId="0" applyNumberFormat="1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3" fontId="36" fillId="0" borderId="0" xfId="0" applyNumberFormat="1" applyFont="1" applyBorder="1" applyAlignment="1">
      <alignment/>
    </xf>
    <xf numFmtId="0" fontId="36" fillId="0" borderId="23" xfId="0" applyFont="1" applyFill="1" applyBorder="1" applyAlignment="1">
      <alignment/>
    </xf>
    <xf numFmtId="0" fontId="36" fillId="0" borderId="23" xfId="0" applyFont="1" applyFill="1" applyBorder="1" applyAlignment="1">
      <alignment horizontal="center"/>
    </xf>
    <xf numFmtId="0" fontId="36" fillId="0" borderId="23" xfId="0" applyFont="1" applyBorder="1" applyAlignment="1">
      <alignment/>
    </xf>
    <xf numFmtId="3" fontId="36" fillId="0" borderId="1" xfId="0" applyNumberFormat="1" applyFont="1" applyBorder="1" applyAlignment="1">
      <alignment/>
    </xf>
    <xf numFmtId="3" fontId="36" fillId="0" borderId="2" xfId="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3" fontId="36" fillId="0" borderId="18" xfId="0" applyNumberFormat="1" applyFont="1" applyBorder="1" applyAlignment="1">
      <alignment/>
    </xf>
    <xf numFmtId="0" fontId="44" fillId="0" borderId="6" xfId="0" applyFont="1" applyBorder="1" applyAlignment="1">
      <alignment/>
    </xf>
    <xf numFmtId="3" fontId="36" fillId="0" borderId="4" xfId="0" applyNumberFormat="1" applyFont="1" applyBorder="1" applyAlignment="1">
      <alignment/>
    </xf>
    <xf numFmtId="0" fontId="44" fillId="0" borderId="20" xfId="0" applyFont="1" applyBorder="1" applyAlignment="1">
      <alignment/>
    </xf>
    <xf numFmtId="3" fontId="36" fillId="0" borderId="0" xfId="0" applyNumberFormat="1" applyFont="1" applyBorder="1" applyAlignment="1">
      <alignment horizontal="center"/>
    </xf>
    <xf numFmtId="0" fontId="36" fillId="0" borderId="2" xfId="0" applyFont="1" applyBorder="1" applyAlignment="1">
      <alignment/>
    </xf>
    <xf numFmtId="0" fontId="36" fillId="0" borderId="0" xfId="0" applyFont="1" applyAlignment="1">
      <alignment horizontal="center"/>
    </xf>
    <xf numFmtId="3" fontId="44" fillId="0" borderId="2" xfId="0" applyNumberFormat="1" applyFont="1" applyBorder="1" applyAlignment="1">
      <alignment wrapText="1"/>
    </xf>
    <xf numFmtId="0" fontId="40" fillId="0" borderId="0" xfId="0" applyFont="1" applyFill="1" applyAlignment="1">
      <alignment horizontal="center"/>
    </xf>
    <xf numFmtId="3" fontId="40" fillId="0" borderId="18" xfId="0" applyNumberFormat="1" applyFont="1" applyBorder="1" applyAlignment="1">
      <alignment/>
    </xf>
    <xf numFmtId="3" fontId="40" fillId="0" borderId="6" xfId="0" applyNumberFormat="1" applyFont="1" applyBorder="1" applyAlignment="1">
      <alignment/>
    </xf>
    <xf numFmtId="0" fontId="36" fillId="0" borderId="0" xfId="0" applyFont="1" applyFill="1" applyAlignment="1">
      <alignment horizontal="center"/>
    </xf>
    <xf numFmtId="0" fontId="45" fillId="0" borderId="0" xfId="0" applyFont="1" applyAlignment="1">
      <alignment/>
    </xf>
    <xf numFmtId="0" fontId="5" fillId="0" borderId="25" xfId="0" applyFont="1" applyBorder="1" applyAlignment="1">
      <alignment horizontal="justify" vertical="top" wrapText="1"/>
    </xf>
    <xf numFmtId="0" fontId="4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3" borderId="38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90" fontId="5" fillId="5" borderId="26" xfId="0" applyNumberFormat="1" applyFont="1" applyFill="1" applyBorder="1" applyAlignment="1">
      <alignment horizontal="center"/>
    </xf>
    <xf numFmtId="3" fontId="10" fillId="3" borderId="38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1" fillId="3" borderId="13" xfId="0" applyFont="1" applyFill="1" applyBorder="1" applyAlignment="1">
      <alignment horizontal="left"/>
    </xf>
    <xf numFmtId="0" fontId="21" fillId="3" borderId="40" xfId="0" applyFont="1" applyFill="1" applyBorder="1" applyAlignment="1">
      <alignment horizontal="left"/>
    </xf>
    <xf numFmtId="0" fontId="21" fillId="3" borderId="9" xfId="0" applyFont="1" applyFill="1" applyBorder="1" applyAlignment="1">
      <alignment horizontal="left"/>
    </xf>
    <xf numFmtId="0" fontId="21" fillId="3" borderId="1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3" fillId="3" borderId="3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9" fillId="10" borderId="9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194" fontId="4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194" fontId="1" fillId="0" borderId="1" xfId="0" applyNumberFormat="1" applyFont="1" applyBorder="1" applyAlignment="1">
      <alignment horizontal="center" vertical="top" wrapText="1"/>
    </xf>
    <xf numFmtId="194" fontId="1" fillId="0" borderId="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94" fontId="4" fillId="0" borderId="1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16" fontId="4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 indent="1"/>
    </xf>
    <xf numFmtId="194" fontId="1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94" fontId="4" fillId="0" borderId="0" xfId="0" applyNumberFormat="1" applyFont="1" applyBorder="1" applyAlignment="1">
      <alignment horizontal="right" vertical="center" wrapText="1"/>
    </xf>
    <xf numFmtId="194" fontId="4" fillId="0" borderId="1" xfId="0" applyNumberFormat="1" applyFont="1" applyFill="1" applyBorder="1" applyAlignment="1">
      <alignment horizontal="right" vertical="top" wrapText="1"/>
    </xf>
    <xf numFmtId="19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94" fontId="4" fillId="0" borderId="1" xfId="0" applyNumberFormat="1" applyFont="1" applyBorder="1" applyAlignment="1">
      <alignment horizontal="right" vertical="center" wrapText="1"/>
    </xf>
    <xf numFmtId="19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right" vertical="center" wrapText="1" indent="1"/>
    </xf>
    <xf numFmtId="194" fontId="4" fillId="0" borderId="0" xfId="0" applyNumberFormat="1" applyFont="1" applyAlignment="1">
      <alignment wrapText="1"/>
    </xf>
    <xf numFmtId="0" fontId="1" fillId="0" borderId="0" xfId="0" applyFont="1" applyAlignment="1">
      <alignment horizontal="left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245</xdr:row>
      <xdr:rowOff>47625</xdr:rowOff>
    </xdr:from>
    <xdr:to>
      <xdr:col>0</xdr:col>
      <xdr:colOff>723900</xdr:colOff>
      <xdr:row>246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66335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247"/>
  <sheetViews>
    <sheetView workbookViewId="0" topLeftCell="A121">
      <selection activeCell="B128" sqref="B128"/>
    </sheetView>
  </sheetViews>
  <sheetFormatPr defaultColWidth="9.140625" defaultRowHeight="12"/>
  <cols>
    <col min="1" max="1" width="10.8515625" style="288" bestFit="1" customWidth="1"/>
    <col min="2" max="4" width="14.28125" style="288" customWidth="1"/>
    <col min="5" max="5" width="18.00390625" style="288" customWidth="1"/>
    <col min="6" max="6" width="13.421875" style="288" customWidth="1"/>
    <col min="7" max="7" width="14.140625" style="288" customWidth="1"/>
    <col min="8" max="8" width="14.8515625" style="288" customWidth="1"/>
    <col min="9" max="9" width="6.7109375" style="288" customWidth="1"/>
    <col min="10" max="11" width="9.28125" style="288" customWidth="1"/>
    <col min="12" max="12" width="21.140625" style="288" customWidth="1"/>
    <col min="13" max="16384" width="9.28125" style="288" customWidth="1"/>
  </cols>
  <sheetData>
    <row r="8" ht="18.75">
      <c r="B8" s="289"/>
    </row>
    <row r="9" spans="1:10" ht="18.75">
      <c r="A9" s="341" t="s">
        <v>585</v>
      </c>
      <c r="B9" s="341"/>
      <c r="C9" s="341"/>
      <c r="D9" s="341"/>
      <c r="E9" s="341"/>
      <c r="F9" s="341"/>
      <c r="G9" s="341"/>
      <c r="H9" s="341"/>
      <c r="I9" s="290"/>
      <c r="J9" s="290"/>
    </row>
    <row r="12" spans="1:8" ht="18.75">
      <c r="A12" s="342" t="s">
        <v>586</v>
      </c>
      <c r="B12" s="342"/>
      <c r="C12" s="342"/>
      <c r="D12" s="342"/>
      <c r="E12" s="342"/>
      <c r="F12" s="342"/>
      <c r="G12" s="342"/>
      <c r="H12" s="342"/>
    </row>
    <row r="13" spans="1:8" ht="18.75">
      <c r="A13" s="342" t="s">
        <v>587</v>
      </c>
      <c r="B13" s="342"/>
      <c r="C13" s="342"/>
      <c r="D13" s="342"/>
      <c r="E13" s="342"/>
      <c r="F13" s="342"/>
      <c r="G13" s="342"/>
      <c r="H13" s="342"/>
    </row>
    <row r="16" ht="15.75">
      <c r="B16" s="288" t="s">
        <v>588</v>
      </c>
    </row>
    <row r="17" ht="15.75">
      <c r="A17" s="288" t="s">
        <v>589</v>
      </c>
    </row>
    <row r="18" ht="15.75">
      <c r="B18" s="288" t="s">
        <v>590</v>
      </c>
    </row>
    <row r="19" ht="15.75">
      <c r="A19" s="288" t="s">
        <v>591</v>
      </c>
    </row>
    <row r="20" ht="15.75">
      <c r="B20" s="288" t="s">
        <v>592</v>
      </c>
    </row>
    <row r="21" ht="15.75">
      <c r="A21" s="288" t="s">
        <v>593</v>
      </c>
    </row>
    <row r="22" ht="15.75">
      <c r="A22" s="288" t="s">
        <v>594</v>
      </c>
    </row>
    <row r="23" ht="15.75">
      <c r="A23" s="288" t="s">
        <v>595</v>
      </c>
    </row>
    <row r="24" ht="15.75">
      <c r="B24" s="288" t="s">
        <v>596</v>
      </c>
    </row>
    <row r="25" ht="15.75">
      <c r="A25" s="288" t="s">
        <v>597</v>
      </c>
    </row>
    <row r="26" ht="15.75">
      <c r="A26" s="288" t="s">
        <v>598</v>
      </c>
    </row>
    <row r="27" ht="15.75">
      <c r="B27" s="288" t="s">
        <v>599</v>
      </c>
    </row>
    <row r="28" ht="15.75">
      <c r="B28" s="288" t="s">
        <v>600</v>
      </c>
    </row>
    <row r="29" ht="15.75">
      <c r="B29" s="288" t="s">
        <v>601</v>
      </c>
    </row>
    <row r="30" ht="15.75">
      <c r="B30" s="288" t="s">
        <v>602</v>
      </c>
    </row>
    <row r="31" ht="15.75">
      <c r="B31" s="288" t="s">
        <v>603</v>
      </c>
    </row>
    <row r="32" ht="15.75">
      <c r="B32" s="288" t="s">
        <v>604</v>
      </c>
    </row>
    <row r="33" ht="15.75">
      <c r="B33" s="288" t="s">
        <v>605</v>
      </c>
    </row>
    <row r="34" ht="15.75">
      <c r="B34" s="288" t="s">
        <v>606</v>
      </c>
    </row>
    <row r="35" ht="15.75">
      <c r="B35" s="288" t="s">
        <v>607</v>
      </c>
    </row>
    <row r="36" ht="15.75">
      <c r="A36" s="288" t="s">
        <v>608</v>
      </c>
    </row>
    <row r="37" ht="15.75">
      <c r="B37" s="288" t="s">
        <v>609</v>
      </c>
    </row>
    <row r="38" ht="15.75">
      <c r="B38" s="288" t="s">
        <v>610</v>
      </c>
    </row>
    <row r="39" ht="15.75">
      <c r="B39" s="288" t="s">
        <v>611</v>
      </c>
    </row>
    <row r="40" ht="15.75">
      <c r="B40" s="288" t="s">
        <v>612</v>
      </c>
    </row>
    <row r="41" ht="15.75">
      <c r="B41" s="288" t="s">
        <v>613</v>
      </c>
    </row>
    <row r="42" ht="15.75">
      <c r="A42" s="288" t="s">
        <v>614</v>
      </c>
    </row>
    <row r="43" ht="15.75">
      <c r="B43" s="288" t="s">
        <v>615</v>
      </c>
    </row>
    <row r="44" ht="15.75">
      <c r="B44" s="288" t="s">
        <v>616</v>
      </c>
    </row>
    <row r="45" ht="15.75">
      <c r="A45" s="288" t="s">
        <v>617</v>
      </c>
    </row>
    <row r="46" ht="15.75">
      <c r="B46" s="288" t="s">
        <v>618</v>
      </c>
    </row>
    <row r="47" ht="15.75">
      <c r="A47" s="288" t="s">
        <v>619</v>
      </c>
    </row>
    <row r="48" ht="15.75">
      <c r="B48" s="288" t="s">
        <v>620</v>
      </c>
    </row>
    <row r="49" ht="15.75">
      <c r="A49" s="288" t="s">
        <v>621</v>
      </c>
    </row>
    <row r="53" ht="16.5">
      <c r="B53" s="291" t="s">
        <v>622</v>
      </c>
    </row>
    <row r="54" ht="15.75">
      <c r="B54" s="288" t="s">
        <v>623</v>
      </c>
    </row>
    <row r="55" ht="15.75">
      <c r="B55" s="288" t="s">
        <v>624</v>
      </c>
    </row>
    <row r="56" ht="15.75">
      <c r="B56" s="288" t="s">
        <v>625</v>
      </c>
    </row>
    <row r="57" ht="15.75">
      <c r="B57" s="288" t="s">
        <v>626</v>
      </c>
    </row>
    <row r="58" ht="15.75">
      <c r="B58" s="288" t="s">
        <v>627</v>
      </c>
    </row>
    <row r="59" spans="1:8" ht="15.75">
      <c r="A59" s="292"/>
      <c r="B59" s="292" t="s">
        <v>628</v>
      </c>
      <c r="C59" s="292"/>
      <c r="D59" s="292"/>
      <c r="E59" s="292"/>
      <c r="F59" s="292"/>
      <c r="G59" s="292"/>
      <c r="H59" s="292"/>
    </row>
    <row r="60" ht="16.5">
      <c r="B60" s="288" t="s">
        <v>629</v>
      </c>
    </row>
    <row r="61" spans="1:8" ht="16.5">
      <c r="A61" s="293"/>
      <c r="B61" s="293" t="s">
        <v>630</v>
      </c>
      <c r="C61" s="293"/>
      <c r="D61" s="293"/>
      <c r="E61" s="293"/>
      <c r="F61" s="293"/>
      <c r="G61" s="293"/>
      <c r="H61" s="293"/>
    </row>
    <row r="62" ht="16.5">
      <c r="B62" s="288" t="s">
        <v>631</v>
      </c>
    </row>
    <row r="63" ht="16.5">
      <c r="B63" s="288" t="s">
        <v>632</v>
      </c>
    </row>
    <row r="64" ht="16.5">
      <c r="B64" s="288" t="s">
        <v>633</v>
      </c>
    </row>
    <row r="65" spans="1:8" ht="16.5">
      <c r="A65" s="292"/>
      <c r="B65" s="292" t="s">
        <v>634</v>
      </c>
      <c r="C65" s="292"/>
      <c r="D65" s="292"/>
      <c r="E65" s="292"/>
      <c r="F65" s="292"/>
      <c r="G65" s="292"/>
      <c r="H65" s="292"/>
    </row>
    <row r="66" ht="16.5">
      <c r="B66" s="288" t="s">
        <v>635</v>
      </c>
    </row>
    <row r="67" ht="16.5" customHeight="1">
      <c r="A67" s="288" t="s">
        <v>636</v>
      </c>
    </row>
    <row r="68" ht="16.5" customHeight="1">
      <c r="B68" s="288" t="s">
        <v>637</v>
      </c>
    </row>
    <row r="69" ht="16.5" customHeight="1">
      <c r="A69" s="288" t="s">
        <v>638</v>
      </c>
    </row>
    <row r="70" ht="15.75">
      <c r="B70" s="288" t="s">
        <v>639</v>
      </c>
    </row>
    <row r="71" ht="15.75">
      <c r="A71" s="288" t="s">
        <v>640</v>
      </c>
    </row>
    <row r="72" spans="1:2" ht="16.5">
      <c r="A72" s="288" t="s">
        <v>124</v>
      </c>
      <c r="B72" s="288" t="s">
        <v>641</v>
      </c>
    </row>
    <row r="73" spans="1:8" ht="16.5">
      <c r="A73" s="293"/>
      <c r="B73" s="293" t="s">
        <v>642</v>
      </c>
      <c r="C73" s="293"/>
      <c r="D73" s="293"/>
      <c r="E73" s="293"/>
      <c r="F73" s="293"/>
      <c r="G73" s="293"/>
      <c r="H73" s="293"/>
    </row>
    <row r="74" spans="1:8" ht="15.75">
      <c r="A74" s="293"/>
      <c r="B74" s="288" t="s">
        <v>643</v>
      </c>
      <c r="C74" s="293"/>
      <c r="D74" s="293"/>
      <c r="E74" s="293"/>
      <c r="F74" s="293"/>
      <c r="G74" s="293"/>
      <c r="H74" s="293"/>
    </row>
    <row r="75" spans="1:8" ht="16.5">
      <c r="A75" s="293"/>
      <c r="B75" s="293" t="s">
        <v>644</v>
      </c>
      <c r="C75" s="293"/>
      <c r="D75" s="293"/>
      <c r="E75" s="293"/>
      <c r="F75" s="293"/>
      <c r="G75" s="293"/>
      <c r="H75" s="293"/>
    </row>
    <row r="76" spans="1:8" ht="15.75">
      <c r="A76" s="294"/>
      <c r="B76" s="294" t="s">
        <v>645</v>
      </c>
      <c r="C76" s="294"/>
      <c r="D76" s="294"/>
      <c r="E76" s="294"/>
      <c r="F76" s="294"/>
      <c r="G76" s="294"/>
      <c r="H76" s="294"/>
    </row>
    <row r="77" spans="1:8" ht="16.5">
      <c r="A77" s="293" t="s">
        <v>646</v>
      </c>
      <c r="B77" s="293"/>
      <c r="C77" s="293"/>
      <c r="D77" s="293"/>
      <c r="E77" s="293"/>
      <c r="F77" s="293"/>
      <c r="G77" s="293"/>
      <c r="H77" s="293"/>
    </row>
    <row r="78" spans="1:8" ht="16.5">
      <c r="A78" s="293"/>
      <c r="B78" s="293" t="s">
        <v>647</v>
      </c>
      <c r="C78" s="293"/>
      <c r="D78" s="293"/>
      <c r="E78" s="293"/>
      <c r="F78" s="293"/>
      <c r="G78" s="293"/>
      <c r="H78" s="293"/>
    </row>
    <row r="79" spans="1:8" ht="16.5">
      <c r="A79" s="293"/>
      <c r="B79" s="293" t="s">
        <v>648</v>
      </c>
      <c r="C79" s="293"/>
      <c r="D79" s="293"/>
      <c r="E79" s="293"/>
      <c r="F79" s="293"/>
      <c r="G79" s="293"/>
      <c r="H79" s="293"/>
    </row>
    <row r="80" spans="1:8" ht="15.75">
      <c r="A80" s="293" t="s">
        <v>649</v>
      </c>
      <c r="B80" s="293"/>
      <c r="C80" s="293"/>
      <c r="D80" s="293"/>
      <c r="E80" s="293"/>
      <c r="F80" s="293"/>
      <c r="G80" s="293"/>
      <c r="H80" s="293"/>
    </row>
    <row r="81" spans="1:8" ht="16.5">
      <c r="A81" s="293"/>
      <c r="B81" s="293" t="s">
        <v>650</v>
      </c>
      <c r="C81" s="293"/>
      <c r="D81" s="293"/>
      <c r="E81" s="293"/>
      <c r="F81" s="293"/>
      <c r="G81" s="293"/>
      <c r="H81" s="293"/>
    </row>
    <row r="82" spans="1:8" ht="16.5">
      <c r="A82" s="293"/>
      <c r="B82" s="293" t="s">
        <v>651</v>
      </c>
      <c r="C82" s="293"/>
      <c r="D82" s="293"/>
      <c r="E82" s="293"/>
      <c r="F82" s="293"/>
      <c r="G82" s="293"/>
      <c r="H82" s="293"/>
    </row>
    <row r="83" spans="1:8" ht="15.75">
      <c r="A83" s="292"/>
      <c r="B83" s="292"/>
      <c r="C83" s="292"/>
      <c r="D83" s="292"/>
      <c r="E83" s="292"/>
      <c r="F83" s="292"/>
      <c r="G83" s="292"/>
      <c r="H83" s="292"/>
    </row>
    <row r="84" ht="16.5">
      <c r="B84" s="291" t="s">
        <v>652</v>
      </c>
    </row>
    <row r="85" ht="16.5">
      <c r="B85" s="288" t="s">
        <v>653</v>
      </c>
    </row>
    <row r="86" ht="16.5">
      <c r="B86" s="288" t="s">
        <v>654</v>
      </c>
    </row>
    <row r="87" ht="15.75">
      <c r="B87" s="288" t="s">
        <v>655</v>
      </c>
    </row>
    <row r="88" ht="16.5">
      <c r="A88" s="288" t="s">
        <v>656</v>
      </c>
    </row>
    <row r="89" ht="16.5">
      <c r="B89" s="288" t="s">
        <v>657</v>
      </c>
    </row>
    <row r="90" spans="1:12" ht="16.5">
      <c r="A90" s="294"/>
      <c r="B90" s="294"/>
      <c r="C90" s="294"/>
      <c r="D90" s="294"/>
      <c r="E90" s="294"/>
      <c r="F90" s="294"/>
      <c r="G90" s="294"/>
      <c r="H90" s="294"/>
      <c r="L90" s="295"/>
    </row>
    <row r="91" spans="2:12" ht="16.5">
      <c r="B91" s="291" t="s">
        <v>658</v>
      </c>
      <c r="C91" s="296"/>
      <c r="D91" s="296"/>
      <c r="E91" s="296"/>
      <c r="L91" s="295"/>
    </row>
    <row r="92" spans="2:12" ht="16.5">
      <c r="B92" s="288" t="s">
        <v>659</v>
      </c>
      <c r="L92" s="295"/>
    </row>
    <row r="93" spans="2:12" ht="16.5">
      <c r="B93" s="288" t="s">
        <v>660</v>
      </c>
      <c r="F93" s="297"/>
      <c r="H93" s="298">
        <v>6088525</v>
      </c>
      <c r="L93" s="295"/>
    </row>
    <row r="94" spans="3:12" ht="16.5">
      <c r="C94" s="288" t="s">
        <v>661</v>
      </c>
      <c r="H94" s="297">
        <v>946443</v>
      </c>
      <c r="L94" s="295"/>
    </row>
    <row r="95" ht="15.75">
      <c r="B95" s="288" t="s">
        <v>662</v>
      </c>
    </row>
    <row r="96" ht="15.75">
      <c r="A96" s="288" t="s">
        <v>663</v>
      </c>
    </row>
    <row r="97" ht="15.75">
      <c r="B97" s="288" t="s">
        <v>664</v>
      </c>
    </row>
    <row r="98" ht="15.75">
      <c r="B98" s="288" t="s">
        <v>665</v>
      </c>
    </row>
    <row r="99" ht="15.75">
      <c r="A99" s="288" t="s">
        <v>666</v>
      </c>
    </row>
    <row r="103" ht="15.75">
      <c r="B103" s="288" t="s">
        <v>667</v>
      </c>
    </row>
    <row r="104" ht="15.75">
      <c r="A104" s="288" t="s">
        <v>668</v>
      </c>
    </row>
    <row r="105" ht="15.75">
      <c r="B105" s="288" t="s">
        <v>669</v>
      </c>
    </row>
    <row r="106" ht="16.5">
      <c r="A106" s="288" t="s">
        <v>670</v>
      </c>
    </row>
    <row r="107" ht="15.75">
      <c r="A107" s="288" t="s">
        <v>671</v>
      </c>
    </row>
    <row r="109" ht="16.5">
      <c r="B109" s="291" t="s">
        <v>672</v>
      </c>
    </row>
    <row r="110" ht="15.75">
      <c r="B110" s="288" t="s">
        <v>673</v>
      </c>
    </row>
    <row r="111" ht="16.5">
      <c r="A111" s="288" t="s">
        <v>674</v>
      </c>
    </row>
    <row r="112" ht="16.5">
      <c r="A112" s="288" t="s">
        <v>675</v>
      </c>
    </row>
    <row r="113" ht="16.5">
      <c r="B113" s="288" t="s">
        <v>676</v>
      </c>
    </row>
    <row r="114" ht="15.75">
      <c r="B114" s="288" t="s">
        <v>677</v>
      </c>
    </row>
    <row r="115" ht="16.5">
      <c r="B115" s="288" t="s">
        <v>678</v>
      </c>
    </row>
    <row r="116" spans="1:8" ht="16.5">
      <c r="A116" s="292"/>
      <c r="B116" s="292" t="s">
        <v>679</v>
      </c>
      <c r="C116" s="292"/>
      <c r="D116" s="292"/>
      <c r="E116" s="292"/>
      <c r="F116" s="292"/>
      <c r="G116" s="292"/>
      <c r="H116" s="292"/>
    </row>
    <row r="117" ht="16.5">
      <c r="B117" s="288" t="s">
        <v>680</v>
      </c>
    </row>
    <row r="118" ht="16.5">
      <c r="B118" s="288" t="s">
        <v>681</v>
      </c>
    </row>
    <row r="119" ht="16.5">
      <c r="B119" s="295" t="s">
        <v>682</v>
      </c>
    </row>
    <row r="120" spans="1:10" ht="15.75">
      <c r="A120" s="292"/>
      <c r="B120" s="292"/>
      <c r="C120" s="292"/>
      <c r="D120" s="292"/>
      <c r="E120" s="292"/>
      <c r="F120" s="292"/>
      <c r="G120" s="292"/>
      <c r="H120" s="292"/>
      <c r="I120" s="292"/>
      <c r="J120" s="292"/>
    </row>
    <row r="121" ht="16.5">
      <c r="B121" s="291" t="s">
        <v>683</v>
      </c>
    </row>
    <row r="122" ht="15.75">
      <c r="B122" s="288" t="s">
        <v>684</v>
      </c>
    </row>
    <row r="123" ht="16.5">
      <c r="A123" s="288" t="s">
        <v>685</v>
      </c>
    </row>
    <row r="124" ht="16.5">
      <c r="B124" s="288" t="s">
        <v>686</v>
      </c>
    </row>
    <row r="125" ht="16.5">
      <c r="A125" s="288" t="s">
        <v>687</v>
      </c>
    </row>
    <row r="126" ht="16.5">
      <c r="B126" s="288" t="s">
        <v>688</v>
      </c>
    </row>
    <row r="127" ht="16.5">
      <c r="B127" s="288" t="s">
        <v>689</v>
      </c>
    </row>
    <row r="128" ht="15.75">
      <c r="B128" s="288" t="s">
        <v>690</v>
      </c>
    </row>
    <row r="129" ht="16.5">
      <c r="A129" s="288" t="s">
        <v>691</v>
      </c>
    </row>
    <row r="130" ht="16.5">
      <c r="B130" s="288" t="s">
        <v>692</v>
      </c>
    </row>
    <row r="131" ht="16.5">
      <c r="A131" s="288" t="s">
        <v>693</v>
      </c>
    </row>
    <row r="132" spans="2:7" ht="16.5">
      <c r="B132" s="288" t="s">
        <v>694</v>
      </c>
      <c r="E132" s="299"/>
      <c r="F132" s="299">
        <v>522763</v>
      </c>
      <c r="G132" s="288" t="s">
        <v>695</v>
      </c>
    </row>
    <row r="133" spans="2:7" ht="16.5">
      <c r="B133" s="288" t="s">
        <v>696</v>
      </c>
      <c r="E133" s="300"/>
      <c r="F133" s="299">
        <v>326780</v>
      </c>
      <c r="G133" s="288" t="s">
        <v>695</v>
      </c>
    </row>
    <row r="134" spans="2:7" ht="16.5">
      <c r="B134" s="288" t="s">
        <v>697</v>
      </c>
      <c r="F134" s="299">
        <v>117779</v>
      </c>
      <c r="G134" s="288" t="s">
        <v>695</v>
      </c>
    </row>
    <row r="135" spans="2:7" ht="16.5">
      <c r="B135" s="288" t="s">
        <v>698</v>
      </c>
      <c r="F135" s="299">
        <v>34026</v>
      </c>
      <c r="G135" s="288" t="s">
        <v>695</v>
      </c>
    </row>
    <row r="136" ht="15.75">
      <c r="B136" s="288" t="s">
        <v>699</v>
      </c>
    </row>
    <row r="137" ht="16.5">
      <c r="B137" s="288" t="s">
        <v>700</v>
      </c>
    </row>
    <row r="138" ht="16.5">
      <c r="A138" s="288" t="s">
        <v>701</v>
      </c>
    </row>
    <row r="139" ht="16.5">
      <c r="B139" s="288" t="s">
        <v>702</v>
      </c>
    </row>
    <row r="140" ht="16.5">
      <c r="B140" s="288" t="s">
        <v>703</v>
      </c>
    </row>
    <row r="141" ht="15.75">
      <c r="B141" s="288" t="s">
        <v>704</v>
      </c>
    </row>
    <row r="142" ht="15.75">
      <c r="A142" s="288" t="s">
        <v>705</v>
      </c>
    </row>
    <row r="143" spans="1:8" ht="16.5">
      <c r="A143" s="292"/>
      <c r="B143" s="292" t="s">
        <v>706</v>
      </c>
      <c r="C143" s="292"/>
      <c r="D143" s="292"/>
      <c r="E143" s="292"/>
      <c r="F143" s="292"/>
      <c r="G143" s="292"/>
      <c r="H143" s="292"/>
    </row>
    <row r="144" ht="16.5">
      <c r="A144" s="288" t="s">
        <v>707</v>
      </c>
    </row>
    <row r="145" spans="2:7" ht="16.5">
      <c r="B145" s="288" t="s">
        <v>708</v>
      </c>
      <c r="F145" s="299">
        <v>441775</v>
      </c>
      <c r="G145" s="288" t="s">
        <v>695</v>
      </c>
    </row>
    <row r="146" spans="2:7" ht="16.5">
      <c r="B146" s="288" t="s">
        <v>709</v>
      </c>
      <c r="F146" s="299">
        <v>150100</v>
      </c>
      <c r="G146" s="288" t="s">
        <v>695</v>
      </c>
    </row>
    <row r="147" spans="2:7" ht="16.5">
      <c r="B147" s="288" t="s">
        <v>710</v>
      </c>
      <c r="F147" s="299">
        <v>148880</v>
      </c>
      <c r="G147" s="288" t="s">
        <v>695</v>
      </c>
    </row>
    <row r="148" spans="2:7" ht="16.5">
      <c r="B148" s="288" t="s">
        <v>711</v>
      </c>
      <c r="F148" s="299">
        <v>24082</v>
      </c>
      <c r="G148" s="288" t="s">
        <v>695</v>
      </c>
    </row>
    <row r="149" spans="2:7" ht="16.5">
      <c r="B149" s="288" t="s">
        <v>712</v>
      </c>
      <c r="F149" s="299">
        <v>6500</v>
      </c>
      <c r="G149" s="288" t="s">
        <v>695</v>
      </c>
    </row>
    <row r="150" ht="16.5">
      <c r="F150" s="299"/>
    </row>
    <row r="151" ht="16.5">
      <c r="F151" s="299"/>
    </row>
    <row r="152" ht="16.5">
      <c r="F152" s="299"/>
    </row>
    <row r="153" ht="15.75">
      <c r="B153" s="288" t="s">
        <v>713</v>
      </c>
    </row>
    <row r="154" ht="15.75">
      <c r="A154" s="288" t="s">
        <v>714</v>
      </c>
    </row>
    <row r="155" ht="15.75">
      <c r="B155" s="288" t="s">
        <v>715</v>
      </c>
    </row>
    <row r="156" ht="15.75">
      <c r="A156" s="288" t="s">
        <v>716</v>
      </c>
    </row>
    <row r="157" ht="15.75">
      <c r="A157" s="288" t="s">
        <v>717</v>
      </c>
    </row>
    <row r="158" ht="16.5">
      <c r="B158" s="288" t="s">
        <v>718</v>
      </c>
    </row>
    <row r="159" ht="16.5">
      <c r="A159" s="288" t="s">
        <v>719</v>
      </c>
    </row>
    <row r="160" ht="15.75">
      <c r="A160" s="288" t="s">
        <v>720</v>
      </c>
    </row>
    <row r="161" ht="15.75">
      <c r="B161" s="288" t="s">
        <v>721</v>
      </c>
    </row>
    <row r="162" ht="15.75">
      <c r="A162" s="288" t="s">
        <v>722</v>
      </c>
    </row>
    <row r="163" ht="16.5">
      <c r="B163" s="288" t="s">
        <v>723</v>
      </c>
    </row>
    <row r="164" spans="2:8" ht="16.5">
      <c r="B164" s="288" t="s">
        <v>724</v>
      </c>
      <c r="E164" s="300"/>
      <c r="G164" s="299">
        <v>551447</v>
      </c>
      <c r="H164" s="288" t="s">
        <v>695</v>
      </c>
    </row>
    <row r="165" spans="2:8" ht="16.5">
      <c r="B165" s="288" t="s">
        <v>725</v>
      </c>
      <c r="E165" s="300"/>
      <c r="G165" s="299">
        <v>562122</v>
      </c>
      <c r="H165" s="288" t="s">
        <v>695</v>
      </c>
    </row>
    <row r="166" spans="2:8" ht="16.5">
      <c r="B166" s="288" t="s">
        <v>726</v>
      </c>
      <c r="F166" s="300"/>
      <c r="G166" s="299">
        <v>2385411</v>
      </c>
      <c r="H166" s="300" t="s">
        <v>695</v>
      </c>
    </row>
    <row r="167" spans="2:8" ht="16.5">
      <c r="B167" s="288" t="s">
        <v>727</v>
      </c>
      <c r="E167" s="300"/>
      <c r="G167" s="299">
        <v>1242528</v>
      </c>
      <c r="H167" s="288" t="s">
        <v>695</v>
      </c>
    </row>
    <row r="168" spans="2:8" ht="16.5">
      <c r="B168" s="288" t="s">
        <v>728</v>
      </c>
      <c r="E168" s="300"/>
      <c r="G168" s="299">
        <v>363888</v>
      </c>
      <c r="H168" s="288" t="s">
        <v>695</v>
      </c>
    </row>
    <row r="169" spans="2:8" ht="16.5">
      <c r="B169" s="288" t="s">
        <v>729</v>
      </c>
      <c r="E169" s="300"/>
      <c r="G169" s="299">
        <v>137064</v>
      </c>
      <c r="H169" s="288" t="s">
        <v>695</v>
      </c>
    </row>
    <row r="170" spans="2:8" ht="16.5">
      <c r="B170" s="288" t="s">
        <v>730</v>
      </c>
      <c r="E170" s="300"/>
      <c r="G170" s="299">
        <v>189530</v>
      </c>
      <c r="H170" s="288" t="s">
        <v>695</v>
      </c>
    </row>
    <row r="171" spans="2:8" ht="16.5">
      <c r="B171" s="288" t="s">
        <v>731</v>
      </c>
      <c r="F171" s="300"/>
      <c r="G171" s="299">
        <v>175485</v>
      </c>
      <c r="H171" s="288" t="s">
        <v>695</v>
      </c>
    </row>
    <row r="172" spans="2:8" ht="16.5">
      <c r="B172" s="288" t="s">
        <v>732</v>
      </c>
      <c r="F172" s="300"/>
      <c r="G172" s="299">
        <v>16800</v>
      </c>
      <c r="H172" s="288" t="s">
        <v>695</v>
      </c>
    </row>
    <row r="173" spans="2:8" ht="16.5">
      <c r="B173" s="288" t="s">
        <v>733</v>
      </c>
      <c r="E173" s="300"/>
      <c r="G173" s="299">
        <v>28856</v>
      </c>
      <c r="H173" s="288" t="s">
        <v>695</v>
      </c>
    </row>
    <row r="174" spans="2:7" ht="16.5">
      <c r="B174" s="288" t="s">
        <v>734</v>
      </c>
      <c r="E174" s="300"/>
      <c r="G174" s="299"/>
    </row>
    <row r="175" spans="2:8" ht="16.5">
      <c r="B175" s="301" t="s">
        <v>735</v>
      </c>
      <c r="E175" s="300"/>
      <c r="G175" s="299">
        <v>1494141</v>
      </c>
      <c r="H175" s="288" t="s">
        <v>695</v>
      </c>
    </row>
    <row r="176" spans="2:8" ht="16.5">
      <c r="B176" s="301" t="s">
        <v>736</v>
      </c>
      <c r="E176" s="300"/>
      <c r="G176" s="299">
        <v>436655</v>
      </c>
      <c r="H176" s="288" t="s">
        <v>695</v>
      </c>
    </row>
    <row r="177" spans="2:8" ht="16.5">
      <c r="B177" s="301" t="s">
        <v>737</v>
      </c>
      <c r="E177" s="300"/>
      <c r="G177" s="299">
        <v>61718</v>
      </c>
      <c r="H177" s="288" t="s">
        <v>695</v>
      </c>
    </row>
    <row r="178" spans="2:8" ht="16.5">
      <c r="B178" s="301" t="s">
        <v>738</v>
      </c>
      <c r="E178" s="300"/>
      <c r="G178" s="299">
        <v>10106</v>
      </c>
      <c r="H178" s="288" t="s">
        <v>695</v>
      </c>
    </row>
    <row r="179" spans="2:8" ht="16.5">
      <c r="B179" s="301" t="s">
        <v>739</v>
      </c>
      <c r="E179" s="300"/>
      <c r="G179" s="299">
        <v>20000</v>
      </c>
      <c r="H179" s="288" t="s">
        <v>695</v>
      </c>
    </row>
    <row r="180" spans="2:8" ht="16.5">
      <c r="B180" s="301" t="s">
        <v>740</v>
      </c>
      <c r="E180" s="300"/>
      <c r="G180" s="299">
        <v>57648</v>
      </c>
      <c r="H180" s="288" t="s">
        <v>695</v>
      </c>
    </row>
    <row r="181" spans="2:8" ht="16.5">
      <c r="B181" s="301" t="s">
        <v>537</v>
      </c>
      <c r="E181" s="300"/>
      <c r="G181" s="299">
        <v>10946</v>
      </c>
      <c r="H181" s="288" t="s">
        <v>695</v>
      </c>
    </row>
    <row r="182" spans="2:8" ht="16.5">
      <c r="B182" s="301" t="s">
        <v>741</v>
      </c>
      <c r="E182" s="300"/>
      <c r="G182" s="299">
        <v>214811</v>
      </c>
      <c r="H182" s="288" t="s">
        <v>695</v>
      </c>
    </row>
    <row r="183" spans="1:8" ht="16.5">
      <c r="A183" s="292"/>
      <c r="B183" s="301"/>
      <c r="C183" s="292"/>
      <c r="D183" s="292"/>
      <c r="E183" s="302"/>
      <c r="F183" s="292"/>
      <c r="G183" s="303"/>
      <c r="H183" s="292"/>
    </row>
    <row r="184" ht="16.5">
      <c r="B184" s="288" t="s">
        <v>742</v>
      </c>
    </row>
    <row r="185" spans="1:7" ht="16.5">
      <c r="A185" s="288" t="s">
        <v>743</v>
      </c>
      <c r="G185" s="304"/>
    </row>
    <row r="186" spans="2:6" ht="16.5">
      <c r="B186" s="288" t="s">
        <v>744</v>
      </c>
      <c r="E186" s="299">
        <v>2447527</v>
      </c>
      <c r="F186" s="288" t="s">
        <v>745</v>
      </c>
    </row>
    <row r="187" spans="1:5" ht="16.5">
      <c r="A187" s="288" t="s">
        <v>746</v>
      </c>
      <c r="E187" s="299"/>
    </row>
    <row r="188" spans="2:6" ht="16.5">
      <c r="B188" s="288" t="s">
        <v>747</v>
      </c>
      <c r="E188" s="299">
        <v>70143</v>
      </c>
      <c r="F188" s="288" t="s">
        <v>748</v>
      </c>
    </row>
    <row r="189" spans="2:6" ht="16.5">
      <c r="B189" s="288" t="s">
        <v>749</v>
      </c>
      <c r="E189" s="299">
        <v>600000</v>
      </c>
      <c r="F189" s="288" t="s">
        <v>750</v>
      </c>
    </row>
    <row r="190" ht="16.5">
      <c r="B190" s="288" t="s">
        <v>751</v>
      </c>
    </row>
    <row r="191" ht="15.75">
      <c r="A191" s="288" t="s">
        <v>752</v>
      </c>
    </row>
    <row r="192" ht="16.5">
      <c r="B192" s="288" t="s">
        <v>753</v>
      </c>
    </row>
    <row r="193" spans="1:5" ht="16.5">
      <c r="A193" s="288" t="s">
        <v>754</v>
      </c>
      <c r="E193" s="300"/>
    </row>
    <row r="194" spans="2:8" ht="16.5">
      <c r="B194" s="288" t="s">
        <v>755</v>
      </c>
      <c r="F194" s="299"/>
      <c r="G194" s="299">
        <v>212000</v>
      </c>
      <c r="H194" s="288" t="s">
        <v>695</v>
      </c>
    </row>
    <row r="195" spans="2:8" ht="16.5">
      <c r="B195" s="288" t="s">
        <v>756</v>
      </c>
      <c r="F195" s="299"/>
      <c r="G195" s="299">
        <v>950000</v>
      </c>
      <c r="H195" s="288" t="s">
        <v>695</v>
      </c>
    </row>
    <row r="196" spans="2:8" ht="16.5">
      <c r="B196" s="288" t="s">
        <v>757</v>
      </c>
      <c r="F196" s="299"/>
      <c r="G196" s="299">
        <v>74726</v>
      </c>
      <c r="H196" s="288" t="s">
        <v>695</v>
      </c>
    </row>
    <row r="197" spans="2:8" ht="16.5">
      <c r="B197" s="288" t="s">
        <v>758</v>
      </c>
      <c r="F197" s="299"/>
      <c r="G197" s="299">
        <v>282745</v>
      </c>
      <c r="H197" s="288" t="s">
        <v>695</v>
      </c>
    </row>
    <row r="198" spans="2:6" ht="16.5">
      <c r="B198" s="295" t="s">
        <v>759</v>
      </c>
      <c r="F198" s="299"/>
    </row>
    <row r="199" spans="1:6" ht="16.5">
      <c r="A199" s="288" t="s">
        <v>760</v>
      </c>
      <c r="B199" s="295"/>
      <c r="F199" s="299"/>
    </row>
    <row r="200" spans="1:6" ht="16.5">
      <c r="A200" s="288" t="s">
        <v>761</v>
      </c>
      <c r="B200" s="295"/>
      <c r="F200" s="299"/>
    </row>
    <row r="201" spans="2:6" ht="16.5">
      <c r="B201" s="295"/>
      <c r="F201" s="299"/>
    </row>
    <row r="202" spans="2:8" ht="16.5">
      <c r="B202" s="288" t="s">
        <v>762</v>
      </c>
      <c r="F202" s="299"/>
      <c r="G202" s="299">
        <v>278981</v>
      </c>
      <c r="H202" s="288" t="s">
        <v>695</v>
      </c>
    </row>
    <row r="203" spans="2:8" ht="16.5">
      <c r="B203" s="288" t="s">
        <v>763</v>
      </c>
      <c r="F203" s="299"/>
      <c r="G203" s="299">
        <v>123728</v>
      </c>
      <c r="H203" s="288" t="s">
        <v>695</v>
      </c>
    </row>
    <row r="204" spans="2:8" ht="16.5">
      <c r="B204" s="288" t="s">
        <v>764</v>
      </c>
      <c r="F204" s="299"/>
      <c r="G204" s="299">
        <v>9535</v>
      </c>
      <c r="H204" s="288" t="s">
        <v>695</v>
      </c>
    </row>
    <row r="205" spans="2:8" ht="16.5">
      <c r="B205" s="288" t="s">
        <v>765</v>
      </c>
      <c r="F205" s="299"/>
      <c r="G205" s="299">
        <v>31231</v>
      </c>
      <c r="H205" s="288" t="s">
        <v>695</v>
      </c>
    </row>
    <row r="206" spans="1:8" ht="16.5">
      <c r="A206" s="292"/>
      <c r="B206" s="305"/>
      <c r="C206" s="292"/>
      <c r="D206" s="292"/>
      <c r="E206" s="292"/>
      <c r="F206" s="303"/>
      <c r="G206" s="302"/>
      <c r="H206" s="302"/>
    </row>
    <row r="207" spans="2:8" ht="15.75">
      <c r="B207" s="288" t="s">
        <v>766</v>
      </c>
      <c r="F207" s="300"/>
      <c r="H207" s="300"/>
    </row>
    <row r="208" spans="1:9" ht="16.5">
      <c r="A208" s="292" t="s">
        <v>767</v>
      </c>
      <c r="B208" s="305"/>
      <c r="C208" s="292"/>
      <c r="D208" s="292"/>
      <c r="E208" s="292"/>
      <c r="F208" s="303"/>
      <c r="G208" s="292"/>
      <c r="H208" s="302"/>
      <c r="I208" s="292"/>
    </row>
    <row r="209" spans="1:8" ht="16.5">
      <c r="A209" s="288" t="s">
        <v>768</v>
      </c>
      <c r="B209" s="295"/>
      <c r="F209" s="299"/>
      <c r="H209" s="300"/>
    </row>
    <row r="210" spans="1:8" ht="16.5">
      <c r="A210" s="288" t="s">
        <v>769</v>
      </c>
      <c r="B210" s="295"/>
      <c r="F210" s="299"/>
      <c r="H210" s="300"/>
    </row>
    <row r="211" spans="1:8" ht="16.5">
      <c r="A211" s="288" t="s">
        <v>770</v>
      </c>
      <c r="B211" s="295"/>
      <c r="F211" s="299"/>
      <c r="H211" s="300"/>
    </row>
    <row r="212" spans="1:8" ht="16.5">
      <c r="A212" s="288" t="s">
        <v>771</v>
      </c>
      <c r="B212" s="295"/>
      <c r="F212" s="299"/>
      <c r="H212" s="300"/>
    </row>
    <row r="213" spans="1:8" ht="16.5">
      <c r="A213" s="288" t="s">
        <v>772</v>
      </c>
      <c r="B213" s="295"/>
      <c r="F213" s="299"/>
      <c r="H213" s="300"/>
    </row>
    <row r="214" spans="1:8" ht="16.5">
      <c r="A214" s="288" t="s">
        <v>773</v>
      </c>
      <c r="B214" s="295"/>
      <c r="F214" s="299"/>
      <c r="H214" s="300"/>
    </row>
    <row r="215" spans="2:8" ht="16.5">
      <c r="B215" s="295"/>
      <c r="F215" s="299"/>
      <c r="H215" s="300"/>
    </row>
    <row r="216" spans="2:8" ht="16.5">
      <c r="B216" s="306" t="s">
        <v>774</v>
      </c>
      <c r="C216" s="293"/>
      <c r="D216" s="293"/>
      <c r="E216" s="293"/>
      <c r="F216" s="307" t="s">
        <v>775</v>
      </c>
      <c r="G216" s="308" t="s">
        <v>776</v>
      </c>
      <c r="H216" s="300"/>
    </row>
    <row r="217" spans="2:8" ht="16.5">
      <c r="B217" s="309" t="s">
        <v>777</v>
      </c>
      <c r="C217" s="310"/>
      <c r="D217" s="310"/>
      <c r="E217" s="310"/>
      <c r="F217" s="311" t="s">
        <v>778</v>
      </c>
      <c r="G217" s="312" t="s">
        <v>779</v>
      </c>
      <c r="H217" s="313"/>
    </row>
    <row r="218" spans="2:8" ht="15.75">
      <c r="B218" s="314" t="s">
        <v>780</v>
      </c>
      <c r="C218" s="314"/>
      <c r="D218" s="315"/>
      <c r="E218" s="316"/>
      <c r="F218" s="317">
        <v>3367292</v>
      </c>
      <c r="G218" s="318">
        <v>505094</v>
      </c>
      <c r="H218" s="319"/>
    </row>
    <row r="219" spans="2:8" ht="15.75">
      <c r="B219" s="288" t="s">
        <v>781</v>
      </c>
      <c r="F219" s="320">
        <v>5539371</v>
      </c>
      <c r="G219" s="321" t="s">
        <v>782</v>
      </c>
      <c r="H219" s="319"/>
    </row>
    <row r="220" spans="2:8" ht="15.75">
      <c r="B220" s="310" t="s">
        <v>783</v>
      </c>
      <c r="C220" s="310"/>
      <c r="D220" s="310"/>
      <c r="E220" s="310"/>
      <c r="F220" s="322"/>
      <c r="G220" s="323" t="s">
        <v>784</v>
      </c>
      <c r="H220" s="324"/>
    </row>
    <row r="221" spans="2:8" ht="15.75">
      <c r="B221" s="314" t="s">
        <v>785</v>
      </c>
      <c r="C221" s="314"/>
      <c r="D221" s="315"/>
      <c r="E221" s="316"/>
      <c r="F221" s="317">
        <v>525540</v>
      </c>
      <c r="G221" s="318">
        <v>16458</v>
      </c>
      <c r="H221" s="319"/>
    </row>
    <row r="222" spans="2:8" ht="15.75">
      <c r="B222" s="314" t="s">
        <v>786</v>
      </c>
      <c r="C222" s="314"/>
      <c r="D222" s="315"/>
      <c r="E222" s="316"/>
      <c r="F222" s="317">
        <v>960873</v>
      </c>
      <c r="G222" s="318">
        <v>48044</v>
      </c>
      <c r="H222" s="324"/>
    </row>
    <row r="223" spans="1:8" ht="15.75">
      <c r="A223" s="292"/>
      <c r="B223" s="314" t="s">
        <v>787</v>
      </c>
      <c r="C223" s="314"/>
      <c r="D223" s="315"/>
      <c r="E223" s="316"/>
      <c r="F223" s="317">
        <v>3258143</v>
      </c>
      <c r="G223" s="318">
        <v>162906</v>
      </c>
      <c r="H223" s="319"/>
    </row>
    <row r="224" spans="1:8" ht="15.75">
      <c r="A224" s="292"/>
      <c r="B224" s="316" t="s">
        <v>788</v>
      </c>
      <c r="C224" s="316"/>
      <c r="D224" s="316"/>
      <c r="E224" s="316"/>
      <c r="F224" s="317">
        <v>142280</v>
      </c>
      <c r="G224" s="325"/>
      <c r="H224" s="293"/>
    </row>
    <row r="225" spans="1:8" ht="15.75">
      <c r="A225" s="292"/>
      <c r="B225" s="316" t="s">
        <v>789</v>
      </c>
      <c r="C225" s="316"/>
      <c r="D225" s="316"/>
      <c r="E225" s="316"/>
      <c r="F225" s="317">
        <v>817886</v>
      </c>
      <c r="G225" s="325"/>
      <c r="H225" s="319"/>
    </row>
    <row r="226" spans="1:8" ht="15.75">
      <c r="A226" s="292"/>
      <c r="B226" s="314" t="s">
        <v>790</v>
      </c>
      <c r="C226" s="314"/>
      <c r="D226" s="315"/>
      <c r="E226" s="316"/>
      <c r="F226" s="317">
        <v>270059</v>
      </c>
      <c r="G226" s="318"/>
      <c r="H226" s="326"/>
    </row>
    <row r="227" spans="1:8" ht="15.75">
      <c r="A227" s="292"/>
      <c r="B227" s="314" t="s">
        <v>791</v>
      </c>
      <c r="C227" s="314"/>
      <c r="D227" s="315"/>
      <c r="E227" s="316"/>
      <c r="F227" s="317">
        <v>32445370</v>
      </c>
      <c r="G227" s="318"/>
      <c r="H227" s="326"/>
    </row>
    <row r="228" spans="1:8" ht="40.5">
      <c r="A228" s="292"/>
      <c r="B228" s="314" t="s">
        <v>792</v>
      </c>
      <c r="C228" s="314"/>
      <c r="D228" s="315"/>
      <c r="E228" s="316"/>
      <c r="F228" s="317">
        <v>3726025</v>
      </c>
      <c r="G228" s="327" t="s">
        <v>793</v>
      </c>
      <c r="H228" s="326"/>
    </row>
    <row r="229" spans="1:8" ht="16.5">
      <c r="A229" s="292"/>
      <c r="B229" s="305" t="s">
        <v>794</v>
      </c>
      <c r="C229" s="305"/>
      <c r="D229" s="328"/>
      <c r="F229" s="329">
        <f>SUM(F218:F228)</f>
        <v>51052839</v>
      </c>
      <c r="G229" s="330">
        <f>SUM(G218:G228)</f>
        <v>732502</v>
      </c>
      <c r="H229" s="326"/>
    </row>
    <row r="230" spans="1:6" ht="16.5">
      <c r="A230" s="292"/>
      <c r="B230" s="292"/>
      <c r="C230" s="292"/>
      <c r="D230" s="331"/>
      <c r="F230" s="299"/>
    </row>
    <row r="231" ht="15.75">
      <c r="B231" s="288" t="s">
        <v>795</v>
      </c>
    </row>
    <row r="232" ht="15.75">
      <c r="A232" s="288" t="s">
        <v>796</v>
      </c>
    </row>
    <row r="233" ht="15.75">
      <c r="A233" s="288" t="s">
        <v>797</v>
      </c>
    </row>
    <row r="234" ht="15.75">
      <c r="A234" s="288" t="s">
        <v>798</v>
      </c>
    </row>
    <row r="235" ht="15.75">
      <c r="A235" s="288" t="s">
        <v>799</v>
      </c>
    </row>
    <row r="241" ht="16.5">
      <c r="B241" s="295" t="s">
        <v>800</v>
      </c>
    </row>
    <row r="242" ht="15.75">
      <c r="B242" s="332" t="s">
        <v>801</v>
      </c>
    </row>
    <row r="243" ht="15.75">
      <c r="B243" s="332"/>
    </row>
    <row r="244" ht="16.5">
      <c r="B244" s="295"/>
    </row>
    <row r="245" spans="1:9" ht="15.75">
      <c r="A245" s="310"/>
      <c r="B245" s="310"/>
      <c r="C245" s="310"/>
      <c r="D245" s="310"/>
      <c r="E245" s="333"/>
      <c r="F245" s="310"/>
      <c r="G245" s="310"/>
      <c r="H245" s="310"/>
      <c r="I245" s="293"/>
    </row>
    <row r="246" spans="5:9" ht="15.75">
      <c r="E246" s="334" t="s">
        <v>802</v>
      </c>
      <c r="I246" s="293"/>
    </row>
    <row r="247" ht="15.75">
      <c r="I247" s="293"/>
    </row>
  </sheetData>
  <mergeCells count="3">
    <mergeCell ref="A9:H9"/>
    <mergeCell ref="A12:H12"/>
    <mergeCell ref="A13:H13"/>
  </mergeCells>
  <printOptions/>
  <pageMargins left="0.26" right="0.36" top="0.77" bottom="0.58" header="0.5" footer="0.5"/>
  <pageSetup horizontalDpi="600" verticalDpi="600" orientation="portrait" paperSize="9" r:id="rId4"/>
  <drawing r:id="rId3"/>
  <legacyDrawing r:id="rId2"/>
  <oleObjects>
    <oleObject progId="Word.Document.8" shapeId="176445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7"/>
  <sheetViews>
    <sheetView workbookViewId="0" topLeftCell="A46">
      <selection activeCell="E72" sqref="E72"/>
    </sheetView>
  </sheetViews>
  <sheetFormatPr defaultColWidth="9.140625" defaultRowHeight="12"/>
  <cols>
    <col min="1" max="1" width="39.8515625" style="1" customWidth="1"/>
    <col min="2" max="2" width="5.7109375" style="1" customWidth="1"/>
    <col min="3" max="3" width="11.00390625" style="1" customWidth="1"/>
    <col min="4" max="4" width="8.7109375" style="1" customWidth="1"/>
    <col min="5" max="5" width="11.140625" style="1" customWidth="1"/>
    <col min="6" max="6" width="9.140625" style="1" customWidth="1"/>
    <col min="7" max="7" width="8.140625" style="1" customWidth="1"/>
    <col min="8" max="8" width="8.28125" style="1" bestFit="1" customWidth="1"/>
    <col min="9" max="9" width="8.7109375" style="1" bestFit="1" customWidth="1"/>
    <col min="10" max="10" width="8.421875" style="1" customWidth="1"/>
    <col min="11" max="11" width="7.421875" style="1" customWidth="1"/>
    <col min="12" max="12" width="8.140625" style="1" customWidth="1"/>
    <col min="13" max="13" width="10.8515625" style="1" customWidth="1"/>
    <col min="14" max="14" width="8.7109375" style="1" bestFit="1" customWidth="1"/>
    <col min="15" max="15" width="10.421875" style="1" customWidth="1"/>
    <col min="16" max="16" width="9.421875" style="1" customWidth="1"/>
    <col min="17" max="17" width="9.140625" style="1" customWidth="1"/>
    <col min="18" max="18" width="10.140625" style="1" bestFit="1" customWidth="1"/>
    <col min="19" max="19" width="11.140625" style="1" bestFit="1" customWidth="1"/>
    <col min="20" max="16384" width="9.28125" style="1" customWidth="1"/>
  </cols>
  <sheetData>
    <row r="1" spans="6:17" ht="15.75">
      <c r="F1" s="358" t="s">
        <v>74</v>
      </c>
      <c r="G1" s="358"/>
      <c r="H1" s="358"/>
      <c r="I1" s="358"/>
      <c r="P1" s="202"/>
      <c r="Q1" s="207" t="s">
        <v>287</v>
      </c>
    </row>
    <row r="2" spans="1:17" ht="12.75">
      <c r="A2" s="356" t="s">
        <v>527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</row>
    <row r="3" spans="1:17" ht="12.75">
      <c r="A3" s="383" t="s">
        <v>480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</row>
    <row r="4" spans="1:17" ht="12.75">
      <c r="A4" s="117"/>
      <c r="B4" s="118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4"/>
      <c r="O4" s="117"/>
      <c r="P4" s="119"/>
      <c r="Q4" s="119"/>
    </row>
    <row r="5" spans="1:17" ht="12.75" customHeight="1">
      <c r="A5" s="382" t="s">
        <v>241</v>
      </c>
      <c r="B5" s="382" t="s">
        <v>288</v>
      </c>
      <c r="C5" s="382" t="s">
        <v>289</v>
      </c>
      <c r="D5" s="382"/>
      <c r="E5" s="382"/>
      <c r="F5" s="382"/>
      <c r="G5" s="382"/>
      <c r="H5" s="382" t="s">
        <v>290</v>
      </c>
      <c r="I5" s="382"/>
      <c r="J5" s="382"/>
      <c r="K5" s="382"/>
      <c r="L5" s="382"/>
      <c r="M5" s="382" t="s">
        <v>291</v>
      </c>
      <c r="N5" s="382"/>
      <c r="O5" s="382"/>
      <c r="P5" s="382"/>
      <c r="Q5" s="382"/>
    </row>
    <row r="6" spans="1:17" ht="11.25" customHeight="1">
      <c r="A6" s="382"/>
      <c r="B6" s="382"/>
      <c r="C6" s="382" t="s">
        <v>0</v>
      </c>
      <c r="D6" s="382" t="s">
        <v>292</v>
      </c>
      <c r="E6" s="382"/>
      <c r="F6" s="382"/>
      <c r="G6" s="382"/>
      <c r="H6" s="382" t="s">
        <v>0</v>
      </c>
      <c r="I6" s="382" t="s">
        <v>292</v>
      </c>
      <c r="J6" s="382"/>
      <c r="K6" s="382"/>
      <c r="L6" s="382"/>
      <c r="M6" s="382" t="s">
        <v>0</v>
      </c>
      <c r="N6" s="382" t="s">
        <v>292</v>
      </c>
      <c r="O6" s="382"/>
      <c r="P6" s="382"/>
      <c r="Q6" s="382"/>
    </row>
    <row r="7" spans="1:17" ht="11.25" customHeight="1">
      <c r="A7" s="382"/>
      <c r="B7" s="382"/>
      <c r="C7" s="382"/>
      <c r="D7" s="382" t="s">
        <v>293</v>
      </c>
      <c r="E7" s="382" t="s">
        <v>294</v>
      </c>
      <c r="F7" s="382"/>
      <c r="G7" s="382"/>
      <c r="H7" s="382"/>
      <c r="I7" s="382" t="s">
        <v>293</v>
      </c>
      <c r="J7" s="382" t="s">
        <v>294</v>
      </c>
      <c r="K7" s="382"/>
      <c r="L7" s="382"/>
      <c r="M7" s="382"/>
      <c r="N7" s="382" t="s">
        <v>293</v>
      </c>
      <c r="O7" s="382" t="s">
        <v>294</v>
      </c>
      <c r="P7" s="382"/>
      <c r="Q7" s="382"/>
    </row>
    <row r="8" spans="1:17" ht="25.5">
      <c r="A8" s="382"/>
      <c r="B8" s="382"/>
      <c r="C8" s="382"/>
      <c r="D8" s="382"/>
      <c r="E8" s="120" t="s">
        <v>295</v>
      </c>
      <c r="F8" s="120" t="s">
        <v>296</v>
      </c>
      <c r="G8" s="121" t="s">
        <v>297</v>
      </c>
      <c r="H8" s="382"/>
      <c r="I8" s="382"/>
      <c r="J8" s="120" t="s">
        <v>295</v>
      </c>
      <c r="K8" s="120" t="s">
        <v>296</v>
      </c>
      <c r="L8" s="121" t="s">
        <v>297</v>
      </c>
      <c r="M8" s="382"/>
      <c r="N8" s="382"/>
      <c r="O8" s="120" t="s">
        <v>295</v>
      </c>
      <c r="P8" s="120" t="s">
        <v>296</v>
      </c>
      <c r="Q8" s="121" t="s">
        <v>297</v>
      </c>
    </row>
    <row r="9" spans="1:17" ht="12.75">
      <c r="A9" s="122" t="s">
        <v>298</v>
      </c>
      <c r="B9" s="123"/>
      <c r="C9" s="124">
        <f>SUM(C10:C14)</f>
        <v>6944127</v>
      </c>
      <c r="D9" s="124">
        <f aca="true" t="shared" si="0" ref="D9:Q9">SUM(D10:D14)</f>
        <v>318200</v>
      </c>
      <c r="E9" s="124">
        <f t="shared" si="0"/>
        <v>5079552</v>
      </c>
      <c r="F9" s="124">
        <f t="shared" si="0"/>
        <v>1546375</v>
      </c>
      <c r="G9" s="124">
        <f t="shared" si="0"/>
        <v>0</v>
      </c>
      <c r="H9" s="124">
        <f t="shared" si="0"/>
        <v>485000</v>
      </c>
      <c r="I9" s="124">
        <f t="shared" si="0"/>
        <v>0</v>
      </c>
      <c r="J9" s="124">
        <f t="shared" si="0"/>
        <v>485000</v>
      </c>
      <c r="K9" s="124">
        <f t="shared" si="0"/>
        <v>0</v>
      </c>
      <c r="L9" s="124">
        <f t="shared" si="0"/>
        <v>0</v>
      </c>
      <c r="M9" s="124">
        <f t="shared" si="0"/>
        <v>6459127</v>
      </c>
      <c r="N9" s="124">
        <f t="shared" si="0"/>
        <v>318200</v>
      </c>
      <c r="O9" s="124">
        <f t="shared" si="0"/>
        <v>4594552</v>
      </c>
      <c r="P9" s="124">
        <f t="shared" si="0"/>
        <v>1546375</v>
      </c>
      <c r="Q9" s="124">
        <f t="shared" si="0"/>
        <v>0</v>
      </c>
    </row>
    <row r="10" spans="1:17" ht="12.75">
      <c r="A10" s="125">
        <v>5100</v>
      </c>
      <c r="B10" s="126"/>
      <c r="C10" s="127">
        <f aca="true" t="shared" si="1" ref="C10:G14">SUM(H10+M10)</f>
        <v>6225073</v>
      </c>
      <c r="D10" s="127">
        <f t="shared" si="1"/>
        <v>212000</v>
      </c>
      <c r="E10" s="127">
        <f t="shared" si="1"/>
        <v>4593375</v>
      </c>
      <c r="F10" s="127">
        <f t="shared" si="1"/>
        <v>1419698</v>
      </c>
      <c r="G10" s="127">
        <f t="shared" si="1"/>
        <v>0</v>
      </c>
      <c r="H10" s="127">
        <f>SUM(I10:L10)</f>
        <v>485000</v>
      </c>
      <c r="I10" s="127">
        <f>SUM(I15)</f>
        <v>0</v>
      </c>
      <c r="J10" s="127">
        <f>SUM(J15)</f>
        <v>485000</v>
      </c>
      <c r="K10" s="127">
        <f>SUM(K15)</f>
        <v>0</v>
      </c>
      <c r="L10" s="127">
        <f>SUM(L15)</f>
        <v>0</v>
      </c>
      <c r="M10" s="127">
        <f>SUM(N10:Q10)</f>
        <v>5740073</v>
      </c>
      <c r="N10" s="127">
        <f>SUM(N15)</f>
        <v>212000</v>
      </c>
      <c r="O10" s="127">
        <f>SUM(O15)</f>
        <v>4108375</v>
      </c>
      <c r="P10" s="127">
        <f>SUM(P15)</f>
        <v>1419698</v>
      </c>
      <c r="Q10" s="127">
        <f>SUM(Q15)</f>
        <v>0</v>
      </c>
    </row>
    <row r="11" spans="1:17" ht="12.75">
      <c r="A11" s="125">
        <v>5200</v>
      </c>
      <c r="B11" s="126"/>
      <c r="C11" s="127">
        <f t="shared" si="1"/>
        <v>664254</v>
      </c>
      <c r="D11" s="127">
        <f t="shared" si="1"/>
        <v>106200</v>
      </c>
      <c r="E11" s="127">
        <f t="shared" si="1"/>
        <v>469377</v>
      </c>
      <c r="F11" s="127">
        <f t="shared" si="1"/>
        <v>88677</v>
      </c>
      <c r="G11" s="127">
        <f t="shared" si="1"/>
        <v>0</v>
      </c>
      <c r="H11" s="127">
        <f>SUM(I11:L11)</f>
        <v>0</v>
      </c>
      <c r="I11" s="128">
        <f>SUM(I44)</f>
        <v>0</v>
      </c>
      <c r="J11" s="128">
        <f>SUM(J44)</f>
        <v>0</v>
      </c>
      <c r="K11" s="128">
        <f>SUM(K44)</f>
        <v>0</v>
      </c>
      <c r="L11" s="128">
        <f>SUM(L44)</f>
        <v>0</v>
      </c>
      <c r="M11" s="127">
        <f>SUM(N11:Q11)</f>
        <v>664254</v>
      </c>
      <c r="N11" s="127">
        <f>SUM(N44)</f>
        <v>106200</v>
      </c>
      <c r="O11" s="127">
        <f>SUM(O44)</f>
        <v>469377</v>
      </c>
      <c r="P11" s="127">
        <f>SUM(P44)</f>
        <v>88677</v>
      </c>
      <c r="Q11" s="127">
        <f>SUM(Q44)</f>
        <v>0</v>
      </c>
    </row>
    <row r="12" spans="1:17" ht="12.75">
      <c r="A12" s="125">
        <v>5300</v>
      </c>
      <c r="B12" s="126"/>
      <c r="C12" s="127">
        <f t="shared" si="1"/>
        <v>16800</v>
      </c>
      <c r="D12" s="127">
        <f t="shared" si="1"/>
        <v>0</v>
      </c>
      <c r="E12" s="127">
        <f t="shared" si="1"/>
        <v>16800</v>
      </c>
      <c r="F12" s="127">
        <f t="shared" si="1"/>
        <v>0</v>
      </c>
      <c r="G12" s="127">
        <f t="shared" si="1"/>
        <v>0</v>
      </c>
      <c r="H12" s="127">
        <f>SUM(I12:L12)</f>
        <v>0</v>
      </c>
      <c r="I12" s="127">
        <f>SUM(I100)</f>
        <v>0</v>
      </c>
      <c r="J12" s="127">
        <f>SUM(J100)</f>
        <v>0</v>
      </c>
      <c r="K12" s="127">
        <f>SUM(K100)</f>
        <v>0</v>
      </c>
      <c r="L12" s="127">
        <f>SUM(L100)</f>
        <v>0</v>
      </c>
      <c r="M12" s="127">
        <f>SUM(N12:Q12)</f>
        <v>16800</v>
      </c>
      <c r="N12" s="127">
        <f>SUM(N100)</f>
        <v>0</v>
      </c>
      <c r="O12" s="127">
        <f>SUM(O100)</f>
        <v>16800</v>
      </c>
      <c r="P12" s="127">
        <f>SUM(P100)</f>
        <v>0</v>
      </c>
      <c r="Q12" s="127">
        <f>SUM(Q100)</f>
        <v>0</v>
      </c>
    </row>
    <row r="13" spans="1:17" ht="12.75">
      <c r="A13" s="125">
        <v>5400</v>
      </c>
      <c r="B13" s="126"/>
      <c r="C13" s="127">
        <f>SUM(H13+M13)</f>
        <v>0</v>
      </c>
      <c r="D13" s="127">
        <f t="shared" si="1"/>
        <v>0</v>
      </c>
      <c r="E13" s="127">
        <f t="shared" si="1"/>
        <v>0</v>
      </c>
      <c r="F13" s="127">
        <f t="shared" si="1"/>
        <v>0</v>
      </c>
      <c r="G13" s="127">
        <f t="shared" si="1"/>
        <v>0</v>
      </c>
      <c r="H13" s="127">
        <f>SUM(I13:L13)</f>
        <v>0</v>
      </c>
      <c r="I13" s="127">
        <f aca="true" t="shared" si="2" ref="I13:Q13">SUM(I108)</f>
        <v>0</v>
      </c>
      <c r="J13" s="127">
        <f t="shared" si="2"/>
        <v>0</v>
      </c>
      <c r="K13" s="127">
        <f t="shared" si="2"/>
        <v>0</v>
      </c>
      <c r="L13" s="127">
        <f t="shared" si="2"/>
        <v>0</v>
      </c>
      <c r="M13" s="127">
        <f>SUM(N13:Q13)</f>
        <v>0</v>
      </c>
      <c r="N13" s="127">
        <f t="shared" si="2"/>
        <v>0</v>
      </c>
      <c r="O13" s="127">
        <f t="shared" si="2"/>
        <v>0</v>
      </c>
      <c r="P13" s="127">
        <f t="shared" si="2"/>
        <v>0</v>
      </c>
      <c r="Q13" s="127">
        <f t="shared" si="2"/>
        <v>0</v>
      </c>
    </row>
    <row r="14" spans="1:17" ht="12.75">
      <c r="A14" s="125">
        <v>5500</v>
      </c>
      <c r="B14" s="126"/>
      <c r="C14" s="127">
        <f>SUM(H14+M14)</f>
        <v>38000</v>
      </c>
      <c r="D14" s="127">
        <f t="shared" si="1"/>
        <v>0</v>
      </c>
      <c r="E14" s="127">
        <f t="shared" si="1"/>
        <v>0</v>
      </c>
      <c r="F14" s="127">
        <f t="shared" si="1"/>
        <v>38000</v>
      </c>
      <c r="G14" s="127">
        <f t="shared" si="1"/>
        <v>0</v>
      </c>
      <c r="H14" s="127">
        <f>SUM(I14:L14)</f>
        <v>0</v>
      </c>
      <c r="I14" s="127">
        <f>SUM(I112)</f>
        <v>0</v>
      </c>
      <c r="J14" s="127">
        <f>SUM(J112)</f>
        <v>0</v>
      </c>
      <c r="K14" s="127">
        <f>SUM(K112)</f>
        <v>0</v>
      </c>
      <c r="L14" s="127">
        <f>SUM(L112)</f>
        <v>0</v>
      </c>
      <c r="M14" s="127">
        <f>SUM(N14:Q14)</f>
        <v>38000</v>
      </c>
      <c r="N14" s="127">
        <f>SUM(N112)</f>
        <v>0</v>
      </c>
      <c r="O14" s="127">
        <f>SUM(O112)</f>
        <v>0</v>
      </c>
      <c r="P14" s="127">
        <f>SUM(P112)</f>
        <v>38000</v>
      </c>
      <c r="Q14" s="127">
        <f>SUM(Q112)</f>
        <v>0</v>
      </c>
    </row>
    <row r="15" spans="1:17" ht="12.75">
      <c r="A15" s="122" t="s">
        <v>299</v>
      </c>
      <c r="B15" s="123"/>
      <c r="C15" s="129">
        <f aca="true" t="shared" si="3" ref="C15:Q15">SUM(C19+C22++C26+C40+C42+C24+C16)</f>
        <v>6225073</v>
      </c>
      <c r="D15" s="129">
        <f t="shared" si="3"/>
        <v>212000</v>
      </c>
      <c r="E15" s="129">
        <f t="shared" si="3"/>
        <v>4593375</v>
      </c>
      <c r="F15" s="129">
        <f t="shared" si="3"/>
        <v>1419698</v>
      </c>
      <c r="G15" s="129">
        <f t="shared" si="3"/>
        <v>0</v>
      </c>
      <c r="H15" s="129">
        <f t="shared" si="3"/>
        <v>485000</v>
      </c>
      <c r="I15" s="129">
        <f t="shared" si="3"/>
        <v>0</v>
      </c>
      <c r="J15" s="129">
        <f t="shared" si="3"/>
        <v>485000</v>
      </c>
      <c r="K15" s="129">
        <f t="shared" si="3"/>
        <v>0</v>
      </c>
      <c r="L15" s="129">
        <f t="shared" si="3"/>
        <v>0</v>
      </c>
      <c r="M15" s="129">
        <f t="shared" si="3"/>
        <v>5740073</v>
      </c>
      <c r="N15" s="129">
        <f t="shared" si="3"/>
        <v>212000</v>
      </c>
      <c r="O15" s="129">
        <f t="shared" si="3"/>
        <v>4108375</v>
      </c>
      <c r="P15" s="129">
        <f t="shared" si="3"/>
        <v>1419698</v>
      </c>
      <c r="Q15" s="129">
        <f t="shared" si="3"/>
        <v>0</v>
      </c>
    </row>
    <row r="16" spans="1:17" ht="12.75">
      <c r="A16" s="130" t="s">
        <v>310</v>
      </c>
      <c r="B16" s="131"/>
      <c r="C16" s="132">
        <f>C17</f>
        <v>0</v>
      </c>
      <c r="D16" s="132">
        <f aca="true" t="shared" si="4" ref="D16:Q17">D17</f>
        <v>0</v>
      </c>
      <c r="E16" s="132">
        <f t="shared" si="4"/>
        <v>0</v>
      </c>
      <c r="F16" s="132">
        <f t="shared" si="4"/>
        <v>0</v>
      </c>
      <c r="G16" s="132">
        <f t="shared" si="4"/>
        <v>0</v>
      </c>
      <c r="H16" s="132">
        <f t="shared" si="4"/>
        <v>0</v>
      </c>
      <c r="I16" s="132">
        <f t="shared" si="4"/>
        <v>0</v>
      </c>
      <c r="J16" s="132">
        <f t="shared" si="4"/>
        <v>0</v>
      </c>
      <c r="K16" s="132">
        <f t="shared" si="4"/>
        <v>0</v>
      </c>
      <c r="L16" s="132">
        <f t="shared" si="4"/>
        <v>0</v>
      </c>
      <c r="M16" s="132">
        <f t="shared" si="4"/>
        <v>0</v>
      </c>
      <c r="N16" s="132">
        <f t="shared" si="4"/>
        <v>0</v>
      </c>
      <c r="O16" s="132">
        <f t="shared" si="4"/>
        <v>0</v>
      </c>
      <c r="P16" s="132">
        <f t="shared" si="4"/>
        <v>0</v>
      </c>
      <c r="Q16" s="132">
        <f t="shared" si="4"/>
        <v>0</v>
      </c>
    </row>
    <row r="17" spans="1:17" ht="12.75">
      <c r="A17" s="133">
        <v>5100</v>
      </c>
      <c r="B17" s="131"/>
      <c r="C17" s="132">
        <f>C18</f>
        <v>0</v>
      </c>
      <c r="D17" s="132">
        <f t="shared" si="4"/>
        <v>0</v>
      </c>
      <c r="E17" s="132">
        <f t="shared" si="4"/>
        <v>0</v>
      </c>
      <c r="F17" s="132">
        <f t="shared" si="4"/>
        <v>0</v>
      </c>
      <c r="G17" s="132">
        <f t="shared" si="4"/>
        <v>0</v>
      </c>
      <c r="H17" s="132">
        <f t="shared" si="4"/>
        <v>0</v>
      </c>
      <c r="I17" s="132">
        <f t="shared" si="4"/>
        <v>0</v>
      </c>
      <c r="J17" s="132">
        <f t="shared" si="4"/>
        <v>0</v>
      </c>
      <c r="K17" s="132">
        <f t="shared" si="4"/>
        <v>0</v>
      </c>
      <c r="L17" s="132">
        <f t="shared" si="4"/>
        <v>0</v>
      </c>
      <c r="M17" s="132">
        <f t="shared" si="4"/>
        <v>0</v>
      </c>
      <c r="N17" s="132">
        <f t="shared" si="4"/>
        <v>0</v>
      </c>
      <c r="O17" s="132">
        <f t="shared" si="4"/>
        <v>0</v>
      </c>
      <c r="P17" s="132">
        <f t="shared" si="4"/>
        <v>0</v>
      </c>
      <c r="Q17" s="132">
        <f t="shared" si="4"/>
        <v>0</v>
      </c>
    </row>
    <row r="18" spans="1:17" ht="12.75">
      <c r="A18" s="135"/>
      <c r="B18" s="136"/>
      <c r="C18" s="132">
        <f>SUM(H18+M18)</f>
        <v>0</v>
      </c>
      <c r="D18" s="132">
        <f>SUM(I18+N18)</f>
        <v>0</v>
      </c>
      <c r="E18" s="132">
        <f>SUM(J18+O18)</f>
        <v>0</v>
      </c>
      <c r="F18" s="132">
        <f>SUM(K18+P18)</f>
        <v>0</v>
      </c>
      <c r="G18" s="132">
        <f>SUM(L18+Q18)</f>
        <v>0</v>
      </c>
      <c r="H18" s="132">
        <f>SUM(I18:L18)</f>
        <v>0</v>
      </c>
      <c r="I18" s="142"/>
      <c r="J18" s="142"/>
      <c r="K18" s="142"/>
      <c r="L18" s="142"/>
      <c r="M18" s="132">
        <f>SUM(N18:Q18)</f>
        <v>0</v>
      </c>
      <c r="N18" s="142"/>
      <c r="O18" s="137"/>
      <c r="P18" s="142"/>
      <c r="Q18" s="142"/>
    </row>
    <row r="19" spans="1:17" ht="12.75">
      <c r="A19" s="130" t="s">
        <v>300</v>
      </c>
      <c r="B19" s="131"/>
      <c r="C19" s="132">
        <f aca="true" t="shared" si="5" ref="C19:G21">SUM(H19+M19)</f>
        <v>205000</v>
      </c>
      <c r="D19" s="132">
        <f t="shared" si="5"/>
        <v>0</v>
      </c>
      <c r="E19" s="132">
        <f t="shared" si="5"/>
        <v>205000</v>
      </c>
      <c r="F19" s="132">
        <f t="shared" si="5"/>
        <v>0</v>
      </c>
      <c r="G19" s="132">
        <f t="shared" si="5"/>
        <v>0</v>
      </c>
      <c r="H19" s="132">
        <f aca="true" t="shared" si="6" ref="H19:Q19">SUM(H20)</f>
        <v>205000</v>
      </c>
      <c r="I19" s="132">
        <f t="shared" si="6"/>
        <v>0</v>
      </c>
      <c r="J19" s="132">
        <f t="shared" si="6"/>
        <v>205000</v>
      </c>
      <c r="K19" s="132">
        <f t="shared" si="6"/>
        <v>0</v>
      </c>
      <c r="L19" s="132">
        <f t="shared" si="6"/>
        <v>0</v>
      </c>
      <c r="M19" s="132">
        <f t="shared" si="6"/>
        <v>0</v>
      </c>
      <c r="N19" s="132">
        <f t="shared" si="6"/>
        <v>0</v>
      </c>
      <c r="O19" s="132">
        <f t="shared" si="6"/>
        <v>0</v>
      </c>
      <c r="P19" s="132">
        <f t="shared" si="6"/>
        <v>0</v>
      </c>
      <c r="Q19" s="132">
        <f t="shared" si="6"/>
        <v>0</v>
      </c>
    </row>
    <row r="20" spans="1:17" ht="12.75">
      <c r="A20" s="133">
        <v>5100</v>
      </c>
      <c r="B20" s="134"/>
      <c r="C20" s="132">
        <f t="shared" si="5"/>
        <v>205000</v>
      </c>
      <c r="D20" s="132">
        <f t="shared" si="5"/>
        <v>0</v>
      </c>
      <c r="E20" s="132">
        <f t="shared" si="5"/>
        <v>205000</v>
      </c>
      <c r="F20" s="132">
        <f t="shared" si="5"/>
        <v>0</v>
      </c>
      <c r="G20" s="132">
        <f t="shared" si="5"/>
        <v>0</v>
      </c>
      <c r="H20" s="132">
        <f aca="true" t="shared" si="7" ref="H20:Q20">SUM(H21:H21)</f>
        <v>205000</v>
      </c>
      <c r="I20" s="132">
        <f t="shared" si="7"/>
        <v>0</v>
      </c>
      <c r="J20" s="132">
        <f t="shared" si="7"/>
        <v>205000</v>
      </c>
      <c r="K20" s="132">
        <f t="shared" si="7"/>
        <v>0</v>
      </c>
      <c r="L20" s="132">
        <f t="shared" si="7"/>
        <v>0</v>
      </c>
      <c r="M20" s="132">
        <f t="shared" si="7"/>
        <v>0</v>
      </c>
      <c r="N20" s="132">
        <f t="shared" si="7"/>
        <v>0</v>
      </c>
      <c r="O20" s="132">
        <f t="shared" si="7"/>
        <v>0</v>
      </c>
      <c r="P20" s="132">
        <f t="shared" si="7"/>
        <v>0</v>
      </c>
      <c r="Q20" s="132">
        <f t="shared" si="7"/>
        <v>0</v>
      </c>
    </row>
    <row r="21" spans="1:19" ht="25.5">
      <c r="A21" s="135" t="s">
        <v>301</v>
      </c>
      <c r="B21" s="136">
        <v>284</v>
      </c>
      <c r="C21" s="132">
        <f>SUM(H21+M21)</f>
        <v>205000</v>
      </c>
      <c r="D21" s="132">
        <f t="shared" si="5"/>
        <v>0</v>
      </c>
      <c r="E21" s="132">
        <f t="shared" si="5"/>
        <v>205000</v>
      </c>
      <c r="F21" s="132">
        <f t="shared" si="5"/>
        <v>0</v>
      </c>
      <c r="G21" s="132">
        <f t="shared" si="5"/>
        <v>0</v>
      </c>
      <c r="H21" s="132">
        <f>SUM(I21:L21)</f>
        <v>205000</v>
      </c>
      <c r="I21" s="137"/>
      <c r="J21" s="137">
        <v>205000</v>
      </c>
      <c r="K21" s="137"/>
      <c r="L21" s="137"/>
      <c r="M21" s="132">
        <f>SUM(N21:Q21)</f>
        <v>0</v>
      </c>
      <c r="N21" s="137"/>
      <c r="O21" s="137"/>
      <c r="P21" s="137"/>
      <c r="Q21" s="137"/>
      <c r="S21" s="2"/>
    </row>
    <row r="22" spans="1:17" ht="12.75">
      <c r="A22" s="130" t="s">
        <v>302</v>
      </c>
      <c r="B22" s="131"/>
      <c r="C22" s="132">
        <f>C23</f>
        <v>474708</v>
      </c>
      <c r="D22" s="132">
        <f aca="true" t="shared" si="8" ref="D22:Q22">D23</f>
        <v>0</v>
      </c>
      <c r="E22" s="132">
        <f t="shared" si="8"/>
        <v>0</v>
      </c>
      <c r="F22" s="132">
        <f t="shared" si="8"/>
        <v>474708</v>
      </c>
      <c r="G22" s="132">
        <f t="shared" si="8"/>
        <v>0</v>
      </c>
      <c r="H22" s="132">
        <f t="shared" si="8"/>
        <v>0</v>
      </c>
      <c r="I22" s="132">
        <f t="shared" si="8"/>
        <v>0</v>
      </c>
      <c r="J22" s="132">
        <f t="shared" si="8"/>
        <v>0</v>
      </c>
      <c r="K22" s="132">
        <f t="shared" si="8"/>
        <v>0</v>
      </c>
      <c r="L22" s="132">
        <f t="shared" si="8"/>
        <v>0</v>
      </c>
      <c r="M22" s="132">
        <f t="shared" si="8"/>
        <v>474708</v>
      </c>
      <c r="N22" s="132">
        <f t="shared" si="8"/>
        <v>0</v>
      </c>
      <c r="O22" s="132">
        <f t="shared" si="8"/>
        <v>0</v>
      </c>
      <c r="P22" s="132">
        <f t="shared" si="8"/>
        <v>474708</v>
      </c>
      <c r="Q22" s="132">
        <f t="shared" si="8"/>
        <v>0</v>
      </c>
    </row>
    <row r="23" spans="1:17" ht="25.5">
      <c r="A23" s="277" t="s">
        <v>528</v>
      </c>
      <c r="B23" s="278">
        <v>388</v>
      </c>
      <c r="C23" s="132">
        <f>SUM(H23+M23)</f>
        <v>474708</v>
      </c>
      <c r="D23" s="132">
        <f>SUM(I23+N23)</f>
        <v>0</v>
      </c>
      <c r="E23" s="132">
        <f>SUM(J23+O23)</f>
        <v>0</v>
      </c>
      <c r="F23" s="132">
        <f>SUM(K23+P23)</f>
        <v>474708</v>
      </c>
      <c r="G23" s="132">
        <f>SUM(L23+Q23)</f>
        <v>0</v>
      </c>
      <c r="H23" s="132">
        <f>SUM(I23:L23)</f>
        <v>0</v>
      </c>
      <c r="I23" s="138"/>
      <c r="J23" s="138"/>
      <c r="K23" s="138"/>
      <c r="L23" s="138"/>
      <c r="M23" s="132">
        <f>SUM(N23:Q23)</f>
        <v>474708</v>
      </c>
      <c r="N23" s="137"/>
      <c r="O23" s="137"/>
      <c r="P23" s="138">
        <v>474708</v>
      </c>
      <c r="Q23" s="138"/>
    </row>
    <row r="24" spans="1:17" ht="25.5">
      <c r="A24" s="130" t="s">
        <v>303</v>
      </c>
      <c r="B24" s="134"/>
      <c r="C24" s="132">
        <f>C25</f>
        <v>280000</v>
      </c>
      <c r="D24" s="132">
        <f aca="true" t="shared" si="9" ref="D24:Q24">D25</f>
        <v>0</v>
      </c>
      <c r="E24" s="132">
        <f t="shared" si="9"/>
        <v>280000</v>
      </c>
      <c r="F24" s="132">
        <f t="shared" si="9"/>
        <v>0</v>
      </c>
      <c r="G24" s="132">
        <f t="shared" si="9"/>
        <v>0</v>
      </c>
      <c r="H24" s="132">
        <f t="shared" si="9"/>
        <v>280000</v>
      </c>
      <c r="I24" s="132">
        <f t="shared" si="9"/>
        <v>0</v>
      </c>
      <c r="J24" s="132">
        <f t="shared" si="9"/>
        <v>280000</v>
      </c>
      <c r="K24" s="132">
        <f t="shared" si="9"/>
        <v>0</v>
      </c>
      <c r="L24" s="132">
        <f t="shared" si="9"/>
        <v>0</v>
      </c>
      <c r="M24" s="132">
        <f t="shared" si="9"/>
        <v>0</v>
      </c>
      <c r="N24" s="132">
        <f t="shared" si="9"/>
        <v>0</v>
      </c>
      <c r="O24" s="132">
        <f t="shared" si="9"/>
        <v>0</v>
      </c>
      <c r="P24" s="132">
        <f t="shared" si="9"/>
        <v>0</v>
      </c>
      <c r="Q24" s="132">
        <f t="shared" si="9"/>
        <v>0</v>
      </c>
    </row>
    <row r="25" spans="1:17" ht="12.75">
      <c r="A25" s="135" t="s">
        <v>529</v>
      </c>
      <c r="B25" s="136">
        <v>540</v>
      </c>
      <c r="C25" s="132">
        <f aca="true" t="shared" si="10" ref="C25:G27">SUM(H25+M25)</f>
        <v>280000</v>
      </c>
      <c r="D25" s="132">
        <f t="shared" si="10"/>
        <v>0</v>
      </c>
      <c r="E25" s="132">
        <f t="shared" si="10"/>
        <v>280000</v>
      </c>
      <c r="F25" s="132">
        <f t="shared" si="10"/>
        <v>0</v>
      </c>
      <c r="G25" s="132">
        <f t="shared" si="10"/>
        <v>0</v>
      </c>
      <c r="H25" s="132">
        <f>SUM(I25:L25)</f>
        <v>280000</v>
      </c>
      <c r="I25" s="138"/>
      <c r="J25" s="138">
        <v>280000</v>
      </c>
      <c r="K25" s="138"/>
      <c r="L25" s="138"/>
      <c r="M25" s="132">
        <f>SUM(N25:Q25)</f>
        <v>0</v>
      </c>
      <c r="N25" s="137"/>
      <c r="O25" s="137"/>
      <c r="P25" s="138"/>
      <c r="Q25" s="138"/>
    </row>
    <row r="26" spans="1:17" ht="25.5">
      <c r="A26" s="130" t="s">
        <v>304</v>
      </c>
      <c r="B26" s="131"/>
      <c r="C26" s="132">
        <f>SUM(H26+M26)</f>
        <v>3253365</v>
      </c>
      <c r="D26" s="132">
        <f t="shared" si="10"/>
        <v>0</v>
      </c>
      <c r="E26" s="132">
        <f t="shared" si="10"/>
        <v>2308375</v>
      </c>
      <c r="F26" s="132">
        <f t="shared" si="10"/>
        <v>944990</v>
      </c>
      <c r="G26" s="132">
        <f>SUM(L26+Q26)</f>
        <v>0</v>
      </c>
      <c r="H26" s="132">
        <f aca="true" t="shared" si="11" ref="H26:Q26">SUM(H27:H39)</f>
        <v>0</v>
      </c>
      <c r="I26" s="132">
        <f t="shared" si="11"/>
        <v>0</v>
      </c>
      <c r="J26" s="132">
        <f t="shared" si="11"/>
        <v>0</v>
      </c>
      <c r="K26" s="132">
        <f t="shared" si="11"/>
        <v>0</v>
      </c>
      <c r="L26" s="132">
        <f t="shared" si="11"/>
        <v>0</v>
      </c>
      <c r="M26" s="132">
        <f>SUM(M27:M39)</f>
        <v>3253365</v>
      </c>
      <c r="N26" s="132">
        <f t="shared" si="11"/>
        <v>0</v>
      </c>
      <c r="O26" s="132">
        <f t="shared" si="11"/>
        <v>2308375</v>
      </c>
      <c r="P26" s="132">
        <f t="shared" si="11"/>
        <v>944990</v>
      </c>
      <c r="Q26" s="132">
        <f t="shared" si="11"/>
        <v>0</v>
      </c>
    </row>
    <row r="27" spans="1:19" ht="25.5">
      <c r="A27" s="135" t="s">
        <v>530</v>
      </c>
      <c r="B27" s="136">
        <v>618</v>
      </c>
      <c r="C27" s="132">
        <f>SUM(H27+M27)</f>
        <v>515223</v>
      </c>
      <c r="D27" s="132">
        <f t="shared" si="10"/>
        <v>0</v>
      </c>
      <c r="E27" s="132">
        <f t="shared" si="10"/>
        <v>0</v>
      </c>
      <c r="F27" s="132">
        <f t="shared" si="10"/>
        <v>515223</v>
      </c>
      <c r="G27" s="132">
        <f t="shared" si="10"/>
        <v>0</v>
      </c>
      <c r="H27" s="132">
        <f aca="true" t="shared" si="12" ref="H27:H39">SUM(I27:L27)</f>
        <v>0</v>
      </c>
      <c r="I27" s="138"/>
      <c r="J27" s="138"/>
      <c r="K27" s="139"/>
      <c r="L27" s="139"/>
      <c r="M27" s="132">
        <f aca="true" t="shared" si="13" ref="M27:M39">SUM(N27:Q27)</f>
        <v>515223</v>
      </c>
      <c r="N27" s="138"/>
      <c r="O27" s="138"/>
      <c r="P27" s="139">
        <v>515223</v>
      </c>
      <c r="Q27" s="139"/>
      <c r="S27" s="2"/>
    </row>
    <row r="28" spans="1:19" ht="25.5">
      <c r="A28" s="277" t="s">
        <v>531</v>
      </c>
      <c r="B28" s="278">
        <v>618</v>
      </c>
      <c r="C28" s="132">
        <f>SUM(H28+M28)</f>
        <v>270628</v>
      </c>
      <c r="D28" s="132">
        <f>SUM(I28+N28)</f>
        <v>0</v>
      </c>
      <c r="E28" s="132">
        <f>SUM(J28+O28)</f>
        <v>0</v>
      </c>
      <c r="F28" s="132">
        <f>SUM(K28+P28)</f>
        <v>270628</v>
      </c>
      <c r="G28" s="132">
        <f>SUM(L28+Q28)</f>
        <v>0</v>
      </c>
      <c r="H28" s="132">
        <f t="shared" si="12"/>
        <v>0</v>
      </c>
      <c r="I28" s="138"/>
      <c r="J28" s="138"/>
      <c r="K28" s="139"/>
      <c r="L28" s="139"/>
      <c r="M28" s="132">
        <f t="shared" si="13"/>
        <v>270628</v>
      </c>
      <c r="N28" s="138"/>
      <c r="O28" s="138"/>
      <c r="P28" s="139">
        <v>270628</v>
      </c>
      <c r="Q28" s="139"/>
      <c r="S28" s="2"/>
    </row>
    <row r="29" spans="1:19" ht="12.75">
      <c r="A29" s="279" t="s">
        <v>532</v>
      </c>
      <c r="B29" s="280">
        <v>606</v>
      </c>
      <c r="C29" s="132">
        <f aca="true" t="shared" si="14" ref="C29:G43">SUM(H29+M29)</f>
        <v>1494141</v>
      </c>
      <c r="D29" s="132">
        <f t="shared" si="14"/>
        <v>0</v>
      </c>
      <c r="E29" s="132">
        <f t="shared" si="14"/>
        <v>1494141</v>
      </c>
      <c r="F29" s="132">
        <f t="shared" si="14"/>
        <v>0</v>
      </c>
      <c r="G29" s="132">
        <f t="shared" si="14"/>
        <v>0</v>
      </c>
      <c r="H29" s="132">
        <f t="shared" si="12"/>
        <v>0</v>
      </c>
      <c r="I29" s="138"/>
      <c r="J29" s="138"/>
      <c r="K29" s="139"/>
      <c r="L29" s="139"/>
      <c r="M29" s="132">
        <f t="shared" si="13"/>
        <v>1494141</v>
      </c>
      <c r="N29" s="138"/>
      <c r="O29" s="137">
        <v>1494141</v>
      </c>
      <c r="P29" s="139"/>
      <c r="Q29" s="139"/>
      <c r="S29" s="2"/>
    </row>
    <row r="30" spans="1:19" ht="38.25">
      <c r="A30" s="279" t="s">
        <v>533</v>
      </c>
      <c r="B30" s="280">
        <v>606</v>
      </c>
      <c r="C30" s="132">
        <f t="shared" si="14"/>
        <v>436655</v>
      </c>
      <c r="D30" s="132">
        <f t="shared" si="14"/>
        <v>0</v>
      </c>
      <c r="E30" s="132">
        <f t="shared" si="14"/>
        <v>436655</v>
      </c>
      <c r="F30" s="132">
        <f t="shared" si="14"/>
        <v>0</v>
      </c>
      <c r="G30" s="132">
        <f t="shared" si="14"/>
        <v>0</v>
      </c>
      <c r="H30" s="132">
        <f t="shared" si="12"/>
        <v>0</v>
      </c>
      <c r="I30" s="138"/>
      <c r="J30" s="138"/>
      <c r="K30" s="139"/>
      <c r="L30" s="139"/>
      <c r="M30" s="132">
        <f t="shared" si="13"/>
        <v>436655</v>
      </c>
      <c r="N30" s="138"/>
      <c r="O30" s="137">
        <v>436655</v>
      </c>
      <c r="P30" s="139"/>
      <c r="Q30" s="139"/>
      <c r="S30" s="2"/>
    </row>
    <row r="31" spans="1:19" ht="12.75">
      <c r="A31" s="279" t="s">
        <v>305</v>
      </c>
      <c r="B31" s="280">
        <v>606</v>
      </c>
      <c r="C31" s="132">
        <f t="shared" si="14"/>
        <v>61718</v>
      </c>
      <c r="D31" s="132">
        <f t="shared" si="14"/>
        <v>0</v>
      </c>
      <c r="E31" s="132">
        <f t="shared" si="14"/>
        <v>61718</v>
      </c>
      <c r="F31" s="132">
        <f t="shared" si="14"/>
        <v>0</v>
      </c>
      <c r="G31" s="132">
        <f t="shared" si="14"/>
        <v>0</v>
      </c>
      <c r="H31" s="132">
        <f t="shared" si="12"/>
        <v>0</v>
      </c>
      <c r="I31" s="138"/>
      <c r="J31" s="138"/>
      <c r="K31" s="139"/>
      <c r="L31" s="139"/>
      <c r="M31" s="132">
        <f t="shared" si="13"/>
        <v>61718</v>
      </c>
      <c r="N31" s="138"/>
      <c r="O31" s="137">
        <v>61718</v>
      </c>
      <c r="P31" s="139"/>
      <c r="Q31" s="139"/>
      <c r="S31" s="2"/>
    </row>
    <row r="32" spans="1:19" ht="12.75">
      <c r="A32" s="279" t="s">
        <v>534</v>
      </c>
      <c r="B32" s="280">
        <v>606</v>
      </c>
      <c r="C32" s="132">
        <f t="shared" si="14"/>
        <v>10106</v>
      </c>
      <c r="D32" s="132">
        <f>SUM(I32+N32)</f>
        <v>0</v>
      </c>
      <c r="E32" s="132">
        <f>SUM(J32+O32)</f>
        <v>10106</v>
      </c>
      <c r="F32" s="132">
        <f>SUM(K32+P32)</f>
        <v>0</v>
      </c>
      <c r="G32" s="132">
        <f>SUM(L32+Q32)</f>
        <v>0</v>
      </c>
      <c r="H32" s="132">
        <f t="shared" si="12"/>
        <v>0</v>
      </c>
      <c r="I32" s="281"/>
      <c r="J32" s="281"/>
      <c r="K32" s="282"/>
      <c r="L32" s="282"/>
      <c r="M32" s="132">
        <f t="shared" si="13"/>
        <v>10106</v>
      </c>
      <c r="N32" s="281"/>
      <c r="O32" s="103">
        <v>10106</v>
      </c>
      <c r="P32" s="282"/>
      <c r="Q32" s="139"/>
      <c r="S32" s="2"/>
    </row>
    <row r="33" spans="1:19" ht="12.75">
      <c r="A33" s="279" t="s">
        <v>448</v>
      </c>
      <c r="B33" s="280">
        <v>606</v>
      </c>
      <c r="C33" s="132">
        <f t="shared" si="14"/>
        <v>20000</v>
      </c>
      <c r="D33" s="132">
        <f t="shared" si="14"/>
        <v>0</v>
      </c>
      <c r="E33" s="132">
        <f t="shared" si="14"/>
        <v>20000</v>
      </c>
      <c r="F33" s="132">
        <f t="shared" si="14"/>
        <v>0</v>
      </c>
      <c r="G33" s="132">
        <f t="shared" si="14"/>
        <v>0</v>
      </c>
      <c r="H33" s="132">
        <f t="shared" si="12"/>
        <v>0</v>
      </c>
      <c r="I33" s="138"/>
      <c r="J33" s="138"/>
      <c r="K33" s="139"/>
      <c r="L33" s="139"/>
      <c r="M33" s="132">
        <f t="shared" si="13"/>
        <v>20000</v>
      </c>
      <c r="N33" s="138"/>
      <c r="O33" s="137">
        <v>20000</v>
      </c>
      <c r="P33" s="139"/>
      <c r="Q33" s="139"/>
      <c r="S33" s="2"/>
    </row>
    <row r="34" spans="1:19" ht="12.75">
      <c r="A34" s="279" t="s">
        <v>535</v>
      </c>
      <c r="B34" s="280">
        <v>606</v>
      </c>
      <c r="C34" s="132">
        <f t="shared" si="14"/>
        <v>57648</v>
      </c>
      <c r="D34" s="132">
        <f t="shared" si="14"/>
        <v>0</v>
      </c>
      <c r="E34" s="132">
        <f t="shared" si="14"/>
        <v>57648</v>
      </c>
      <c r="F34" s="132">
        <f t="shared" si="14"/>
        <v>0</v>
      </c>
      <c r="G34" s="132">
        <f t="shared" si="14"/>
        <v>0</v>
      </c>
      <c r="H34" s="132">
        <f t="shared" si="12"/>
        <v>0</v>
      </c>
      <c r="I34" s="138"/>
      <c r="J34" s="138"/>
      <c r="K34" s="139"/>
      <c r="L34" s="139"/>
      <c r="M34" s="132">
        <f t="shared" si="13"/>
        <v>57648</v>
      </c>
      <c r="N34" s="138"/>
      <c r="O34" s="137">
        <v>57648</v>
      </c>
      <c r="P34" s="282"/>
      <c r="Q34" s="139"/>
      <c r="S34" s="2"/>
    </row>
    <row r="35" spans="1:19" ht="12.75">
      <c r="A35" s="279" t="s">
        <v>536</v>
      </c>
      <c r="B35" s="280">
        <v>606</v>
      </c>
      <c r="C35" s="132">
        <f t="shared" si="14"/>
        <v>0</v>
      </c>
      <c r="D35" s="132">
        <f t="shared" si="14"/>
        <v>0</v>
      </c>
      <c r="E35" s="132">
        <f t="shared" si="14"/>
        <v>0</v>
      </c>
      <c r="F35" s="132">
        <f t="shared" si="14"/>
        <v>0</v>
      </c>
      <c r="G35" s="132">
        <f t="shared" si="14"/>
        <v>0</v>
      </c>
      <c r="H35" s="132">
        <f t="shared" si="12"/>
        <v>0</v>
      </c>
      <c r="I35" s="138"/>
      <c r="J35" s="138"/>
      <c r="K35" s="139"/>
      <c r="L35" s="139"/>
      <c r="M35" s="132">
        <f t="shared" si="13"/>
        <v>0</v>
      </c>
      <c r="N35" s="138"/>
      <c r="O35" s="137"/>
      <c r="P35" s="139"/>
      <c r="Q35" s="139"/>
      <c r="S35" s="2"/>
    </row>
    <row r="36" spans="1:19" ht="12.75">
      <c r="A36" s="279" t="s">
        <v>537</v>
      </c>
      <c r="B36" s="280">
        <v>606</v>
      </c>
      <c r="C36" s="132">
        <f>SUM(H36+M36)</f>
        <v>10946</v>
      </c>
      <c r="D36" s="132">
        <f t="shared" si="14"/>
        <v>0</v>
      </c>
      <c r="E36" s="132">
        <f t="shared" si="14"/>
        <v>10946</v>
      </c>
      <c r="F36" s="132">
        <f t="shared" si="14"/>
        <v>0</v>
      </c>
      <c r="G36" s="132">
        <f t="shared" si="14"/>
        <v>0</v>
      </c>
      <c r="H36" s="132">
        <f t="shared" si="12"/>
        <v>0</v>
      </c>
      <c r="I36" s="138"/>
      <c r="J36" s="138"/>
      <c r="K36" s="139"/>
      <c r="L36" s="139"/>
      <c r="M36" s="132">
        <f t="shared" si="13"/>
        <v>10946</v>
      </c>
      <c r="N36" s="138"/>
      <c r="O36" s="137">
        <v>10946</v>
      </c>
      <c r="P36" s="282"/>
      <c r="Q36" s="139"/>
      <c r="S36" s="2"/>
    </row>
    <row r="37" spans="1:19" ht="12.75" customHeight="1">
      <c r="A37" s="279" t="s">
        <v>538</v>
      </c>
      <c r="B37" s="280">
        <v>606</v>
      </c>
      <c r="C37" s="132">
        <f>SUM(H37+M37)</f>
        <v>214811</v>
      </c>
      <c r="D37" s="132">
        <f t="shared" si="14"/>
        <v>0</v>
      </c>
      <c r="E37" s="132">
        <f t="shared" si="14"/>
        <v>214811</v>
      </c>
      <c r="F37" s="132">
        <f t="shared" si="14"/>
        <v>0</v>
      </c>
      <c r="G37" s="132">
        <f t="shared" si="14"/>
        <v>0</v>
      </c>
      <c r="H37" s="132">
        <f t="shared" si="12"/>
        <v>0</v>
      </c>
      <c r="I37" s="138"/>
      <c r="J37" s="138"/>
      <c r="K37" s="139"/>
      <c r="L37" s="139"/>
      <c r="M37" s="132">
        <f t="shared" si="13"/>
        <v>214811</v>
      </c>
      <c r="N37" s="138"/>
      <c r="O37" s="137">
        <v>214811</v>
      </c>
      <c r="P37" s="139"/>
      <c r="Q37" s="139"/>
      <c r="S37" s="2"/>
    </row>
    <row r="38" spans="1:19" ht="12.75" customHeight="1">
      <c r="A38" s="135" t="s">
        <v>539</v>
      </c>
      <c r="B38" s="136">
        <v>629</v>
      </c>
      <c r="C38" s="132">
        <f>SUM(H38+M38)</f>
        <v>2350</v>
      </c>
      <c r="D38" s="132">
        <f>SUM(I38+N38)</f>
        <v>0</v>
      </c>
      <c r="E38" s="132">
        <f>SUM(J38+O38)</f>
        <v>2350</v>
      </c>
      <c r="F38" s="132">
        <f>SUM(K38+P38)</f>
        <v>0</v>
      </c>
      <c r="G38" s="132">
        <f>SUM(L38+Q38)</f>
        <v>0</v>
      </c>
      <c r="H38" s="132">
        <f>SUM(I38:L38)</f>
        <v>0</v>
      </c>
      <c r="I38" s="138"/>
      <c r="J38" s="138"/>
      <c r="K38" s="139"/>
      <c r="L38" s="139"/>
      <c r="M38" s="132">
        <f t="shared" si="13"/>
        <v>2350</v>
      </c>
      <c r="N38" s="138"/>
      <c r="O38" s="137">
        <v>2350</v>
      </c>
      <c r="P38" s="139"/>
      <c r="Q38" s="139"/>
      <c r="S38" s="2"/>
    </row>
    <row r="39" spans="1:17" ht="12.75">
      <c r="A39" s="277" t="s">
        <v>540</v>
      </c>
      <c r="B39" s="278">
        <v>618</v>
      </c>
      <c r="C39" s="132">
        <f>SUM(H39+M39)</f>
        <v>159139</v>
      </c>
      <c r="D39" s="132">
        <f t="shared" si="14"/>
        <v>0</v>
      </c>
      <c r="E39" s="132">
        <f t="shared" si="14"/>
        <v>0</v>
      </c>
      <c r="F39" s="132">
        <f t="shared" si="14"/>
        <v>159139</v>
      </c>
      <c r="G39" s="132">
        <f t="shared" si="14"/>
        <v>0</v>
      </c>
      <c r="H39" s="132">
        <f t="shared" si="12"/>
        <v>0</v>
      </c>
      <c r="I39" s="138"/>
      <c r="J39" s="138"/>
      <c r="K39" s="139"/>
      <c r="L39" s="139"/>
      <c r="M39" s="132">
        <f t="shared" si="13"/>
        <v>159139</v>
      </c>
      <c r="N39" s="138"/>
      <c r="O39" s="137"/>
      <c r="P39" s="139">
        <v>159139</v>
      </c>
      <c r="Q39" s="139"/>
    </row>
    <row r="40" spans="1:17" ht="25.5">
      <c r="A40" s="130" t="s">
        <v>306</v>
      </c>
      <c r="B40" s="134"/>
      <c r="C40" s="132">
        <f>SUM(H40+M40)</f>
        <v>1800000</v>
      </c>
      <c r="D40" s="132">
        <f>SUM(I40+N40)</f>
        <v>0</v>
      </c>
      <c r="E40" s="132">
        <f t="shared" si="14"/>
        <v>1800000</v>
      </c>
      <c r="F40" s="132">
        <f t="shared" si="14"/>
        <v>0</v>
      </c>
      <c r="G40" s="132">
        <f t="shared" si="14"/>
        <v>0</v>
      </c>
      <c r="H40" s="132">
        <f aca="true" t="shared" si="15" ref="H40:Q40">SUM(H41:H41)</f>
        <v>0</v>
      </c>
      <c r="I40" s="132">
        <f t="shared" si="15"/>
        <v>0</v>
      </c>
      <c r="J40" s="132">
        <f t="shared" si="15"/>
        <v>0</v>
      </c>
      <c r="K40" s="132">
        <f t="shared" si="15"/>
        <v>0</v>
      </c>
      <c r="L40" s="132">
        <f t="shared" si="15"/>
        <v>0</v>
      </c>
      <c r="M40" s="132">
        <f t="shared" si="15"/>
        <v>1800000</v>
      </c>
      <c r="N40" s="132">
        <f t="shared" si="15"/>
        <v>0</v>
      </c>
      <c r="O40" s="132">
        <f t="shared" si="15"/>
        <v>1800000</v>
      </c>
      <c r="P40" s="132">
        <f t="shared" si="15"/>
        <v>0</v>
      </c>
      <c r="Q40" s="132">
        <f t="shared" si="15"/>
        <v>0</v>
      </c>
    </row>
    <row r="41" spans="1:17" ht="12.75">
      <c r="A41" s="140" t="s">
        <v>307</v>
      </c>
      <c r="B41" s="136">
        <v>714</v>
      </c>
      <c r="C41" s="132">
        <f t="shared" si="14"/>
        <v>1800000</v>
      </c>
      <c r="D41" s="132">
        <f t="shared" si="14"/>
        <v>0</v>
      </c>
      <c r="E41" s="132">
        <f t="shared" si="14"/>
        <v>1800000</v>
      </c>
      <c r="F41" s="132">
        <f t="shared" si="14"/>
        <v>0</v>
      </c>
      <c r="G41" s="132">
        <f t="shared" si="14"/>
        <v>0</v>
      </c>
      <c r="H41" s="132">
        <f>SUM(I41:L41)</f>
        <v>0</v>
      </c>
      <c r="I41" s="138"/>
      <c r="J41" s="138"/>
      <c r="K41" s="139"/>
      <c r="L41" s="139"/>
      <c r="M41" s="132">
        <f>SUM(N41:Q41)</f>
        <v>1800000</v>
      </c>
      <c r="N41" s="138"/>
      <c r="O41" s="138">
        <v>1800000</v>
      </c>
      <c r="P41" s="139"/>
      <c r="Q41" s="139"/>
    </row>
    <row r="42" spans="1:17" ht="25.5">
      <c r="A42" s="130" t="s">
        <v>308</v>
      </c>
      <c r="B42" s="134"/>
      <c r="C42" s="132">
        <f>SUM(H42+M42)</f>
        <v>212000</v>
      </c>
      <c r="D42" s="132">
        <f t="shared" si="14"/>
        <v>212000</v>
      </c>
      <c r="E42" s="132">
        <f t="shared" si="14"/>
        <v>0</v>
      </c>
      <c r="F42" s="132">
        <f t="shared" si="14"/>
        <v>0</v>
      </c>
      <c r="G42" s="132">
        <f t="shared" si="14"/>
        <v>0</v>
      </c>
      <c r="H42" s="132">
        <f aca="true" t="shared" si="16" ref="H42:Q42">SUM(H43:H43)</f>
        <v>0</v>
      </c>
      <c r="I42" s="132">
        <f t="shared" si="16"/>
        <v>0</v>
      </c>
      <c r="J42" s="132">
        <f t="shared" si="16"/>
        <v>0</v>
      </c>
      <c r="K42" s="132">
        <f t="shared" si="16"/>
        <v>0</v>
      </c>
      <c r="L42" s="132">
        <f t="shared" si="16"/>
        <v>0</v>
      </c>
      <c r="M42" s="132">
        <f t="shared" si="16"/>
        <v>212000</v>
      </c>
      <c r="N42" s="132">
        <f t="shared" si="16"/>
        <v>212000</v>
      </c>
      <c r="O42" s="132">
        <f t="shared" si="16"/>
        <v>0</v>
      </c>
      <c r="P42" s="132">
        <f t="shared" si="16"/>
        <v>0</v>
      </c>
      <c r="Q42" s="132">
        <f t="shared" si="16"/>
        <v>0</v>
      </c>
    </row>
    <row r="43" spans="1:17" ht="25.5">
      <c r="A43" s="125" t="s">
        <v>541</v>
      </c>
      <c r="B43" s="136">
        <v>832</v>
      </c>
      <c r="C43" s="132">
        <f t="shared" si="14"/>
        <v>212000</v>
      </c>
      <c r="D43" s="132">
        <f t="shared" si="14"/>
        <v>212000</v>
      </c>
      <c r="E43" s="132">
        <f t="shared" si="14"/>
        <v>0</v>
      </c>
      <c r="F43" s="132">
        <f t="shared" si="14"/>
        <v>0</v>
      </c>
      <c r="G43" s="132">
        <f t="shared" si="14"/>
        <v>0</v>
      </c>
      <c r="H43" s="132">
        <f>SUM(I43:L43)</f>
        <v>0</v>
      </c>
      <c r="I43" s="138"/>
      <c r="J43" s="138"/>
      <c r="K43" s="139"/>
      <c r="L43" s="139"/>
      <c r="M43" s="132">
        <f>SUM(N43:Q43)</f>
        <v>212000</v>
      </c>
      <c r="N43" s="283">
        <v>212000</v>
      </c>
      <c r="O43" s="138"/>
      <c r="P43" s="139"/>
      <c r="Q43" s="139"/>
    </row>
    <row r="44" spans="1:17" ht="12.75">
      <c r="A44" s="122" t="s">
        <v>309</v>
      </c>
      <c r="B44" s="123"/>
      <c r="C44" s="129">
        <f>SUM(C45+C56+C59+C73+C78+C88+C97+C70)</f>
        <v>664254</v>
      </c>
      <c r="D44" s="129">
        <f aca="true" t="shared" si="17" ref="D44:Q44">SUM(D45+D56+D59+D73+D78+D88+D97+D70)</f>
        <v>106200</v>
      </c>
      <c r="E44" s="129">
        <f t="shared" si="17"/>
        <v>469377</v>
      </c>
      <c r="F44" s="129">
        <f t="shared" si="17"/>
        <v>88677</v>
      </c>
      <c r="G44" s="129">
        <f t="shared" si="17"/>
        <v>0</v>
      </c>
      <c r="H44" s="129">
        <f>SUM(H45+H56+H59+H73+H78+H88+H97+H70)</f>
        <v>0</v>
      </c>
      <c r="I44" s="129">
        <f t="shared" si="17"/>
        <v>0</v>
      </c>
      <c r="J44" s="129">
        <f t="shared" si="17"/>
        <v>0</v>
      </c>
      <c r="K44" s="129">
        <f t="shared" si="17"/>
        <v>0</v>
      </c>
      <c r="L44" s="129">
        <f t="shared" si="17"/>
        <v>0</v>
      </c>
      <c r="M44" s="129">
        <f>SUM(M45+M56+M59+M73+M78+M88+M97+M70)</f>
        <v>664254</v>
      </c>
      <c r="N44" s="129">
        <f t="shared" si="17"/>
        <v>106200</v>
      </c>
      <c r="O44" s="129">
        <f>SUM(O45+O56+O59+O73+O78+O88+O97+O70)</f>
        <v>469377</v>
      </c>
      <c r="P44" s="129">
        <f t="shared" si="17"/>
        <v>88677</v>
      </c>
      <c r="Q44" s="129">
        <f t="shared" si="17"/>
        <v>0</v>
      </c>
    </row>
    <row r="45" spans="1:17" ht="12.75">
      <c r="A45" s="130" t="s">
        <v>310</v>
      </c>
      <c r="B45" s="131"/>
      <c r="C45" s="132">
        <f>SUM(C46+C48+C52+C54+C50)</f>
        <v>287000</v>
      </c>
      <c r="D45" s="132">
        <f aca="true" t="shared" si="18" ref="D45:Q45">SUM(D46+D48+D52+D54+D50)</f>
        <v>0</v>
      </c>
      <c r="E45" s="132">
        <f t="shared" si="18"/>
        <v>250000</v>
      </c>
      <c r="F45" s="132">
        <f t="shared" si="18"/>
        <v>37000</v>
      </c>
      <c r="G45" s="132">
        <f t="shared" si="18"/>
        <v>0</v>
      </c>
      <c r="H45" s="132">
        <f t="shared" si="18"/>
        <v>0</v>
      </c>
      <c r="I45" s="132">
        <f t="shared" si="18"/>
        <v>0</v>
      </c>
      <c r="J45" s="132">
        <f t="shared" si="18"/>
        <v>0</v>
      </c>
      <c r="K45" s="132">
        <f t="shared" si="18"/>
        <v>0</v>
      </c>
      <c r="L45" s="132">
        <f t="shared" si="18"/>
        <v>0</v>
      </c>
      <c r="M45" s="132">
        <f t="shared" si="18"/>
        <v>287000</v>
      </c>
      <c r="N45" s="132">
        <f t="shared" si="18"/>
        <v>0</v>
      </c>
      <c r="O45" s="132">
        <f t="shared" si="18"/>
        <v>250000</v>
      </c>
      <c r="P45" s="132">
        <f t="shared" si="18"/>
        <v>37000</v>
      </c>
      <c r="Q45" s="132">
        <f t="shared" si="18"/>
        <v>0</v>
      </c>
    </row>
    <row r="46" spans="1:17" ht="12.75">
      <c r="A46" s="133">
        <v>5201</v>
      </c>
      <c r="B46" s="134"/>
      <c r="C46" s="132">
        <f aca="true" t="shared" si="19" ref="C46:Q46">SUM(C47:C47)</f>
        <v>10000</v>
      </c>
      <c r="D46" s="132">
        <f t="shared" si="19"/>
        <v>0</v>
      </c>
      <c r="E46" s="132">
        <f t="shared" si="19"/>
        <v>0</v>
      </c>
      <c r="F46" s="132">
        <f t="shared" si="19"/>
        <v>10000</v>
      </c>
      <c r="G46" s="132">
        <f t="shared" si="19"/>
        <v>0</v>
      </c>
      <c r="H46" s="132">
        <f t="shared" si="19"/>
        <v>0</v>
      </c>
      <c r="I46" s="132">
        <f t="shared" si="19"/>
        <v>0</v>
      </c>
      <c r="J46" s="132">
        <f t="shared" si="19"/>
        <v>0</v>
      </c>
      <c r="K46" s="132">
        <f t="shared" si="19"/>
        <v>0</v>
      </c>
      <c r="L46" s="132">
        <f t="shared" si="19"/>
        <v>0</v>
      </c>
      <c r="M46" s="132">
        <f t="shared" si="19"/>
        <v>10000</v>
      </c>
      <c r="N46" s="132">
        <f t="shared" si="19"/>
        <v>0</v>
      </c>
      <c r="O46" s="132">
        <f t="shared" si="19"/>
        <v>0</v>
      </c>
      <c r="P46" s="132">
        <f t="shared" si="19"/>
        <v>10000</v>
      </c>
      <c r="Q46" s="132">
        <f t="shared" si="19"/>
        <v>0</v>
      </c>
    </row>
    <row r="47" spans="1:17" ht="12.75">
      <c r="A47" s="135" t="s">
        <v>542</v>
      </c>
      <c r="B47" s="136">
        <v>122</v>
      </c>
      <c r="C47" s="132">
        <f>SUM(H47+M47)</f>
        <v>10000</v>
      </c>
      <c r="D47" s="132">
        <f>SUM(I47+N47)</f>
        <v>0</v>
      </c>
      <c r="E47" s="132">
        <f>SUM(J47+O47)</f>
        <v>0</v>
      </c>
      <c r="F47" s="132">
        <f>SUM(K47+P47)</f>
        <v>10000</v>
      </c>
      <c r="G47" s="132">
        <f>SUM(L47+Q47)</f>
        <v>0</v>
      </c>
      <c r="H47" s="132">
        <f>SUM(I47:L47)</f>
        <v>0</v>
      </c>
      <c r="I47" s="137"/>
      <c r="J47" s="137"/>
      <c r="K47" s="137"/>
      <c r="L47" s="137"/>
      <c r="M47" s="132">
        <f>SUM(N47:Q47)</f>
        <v>10000</v>
      </c>
      <c r="N47" s="137"/>
      <c r="O47" s="137"/>
      <c r="P47" s="137">
        <v>10000</v>
      </c>
      <c r="Q47" s="137"/>
    </row>
    <row r="48" spans="1:17" ht="12.75">
      <c r="A48" s="133">
        <v>5202</v>
      </c>
      <c r="B48" s="134"/>
      <c r="C48" s="132">
        <f aca="true" t="shared" si="20" ref="C48:Q48">SUM(C49:C49)</f>
        <v>0</v>
      </c>
      <c r="D48" s="132">
        <f t="shared" si="20"/>
        <v>0</v>
      </c>
      <c r="E48" s="132">
        <f t="shared" si="20"/>
        <v>0</v>
      </c>
      <c r="F48" s="132">
        <f t="shared" si="20"/>
        <v>0</v>
      </c>
      <c r="G48" s="132">
        <f t="shared" si="20"/>
        <v>0</v>
      </c>
      <c r="H48" s="132">
        <f t="shared" si="20"/>
        <v>0</v>
      </c>
      <c r="I48" s="132">
        <f t="shared" si="20"/>
        <v>0</v>
      </c>
      <c r="J48" s="132">
        <f t="shared" si="20"/>
        <v>0</v>
      </c>
      <c r="K48" s="132">
        <f t="shared" si="20"/>
        <v>0</v>
      </c>
      <c r="L48" s="132">
        <f t="shared" si="20"/>
        <v>0</v>
      </c>
      <c r="M48" s="132">
        <f t="shared" si="20"/>
        <v>0</v>
      </c>
      <c r="N48" s="132">
        <f t="shared" si="20"/>
        <v>0</v>
      </c>
      <c r="O48" s="132">
        <f t="shared" si="20"/>
        <v>0</v>
      </c>
      <c r="P48" s="132">
        <f t="shared" si="20"/>
        <v>0</v>
      </c>
      <c r="Q48" s="132">
        <f t="shared" si="20"/>
        <v>0</v>
      </c>
    </row>
    <row r="49" spans="1:17" ht="12.75">
      <c r="A49" s="140"/>
      <c r="B49" s="136"/>
      <c r="C49" s="132">
        <f>SUM(H49+M49)</f>
        <v>0</v>
      </c>
      <c r="D49" s="132">
        <f>SUM(I49+N49)</f>
        <v>0</v>
      </c>
      <c r="E49" s="132">
        <f>SUM(J49+O49)</f>
        <v>0</v>
      </c>
      <c r="F49" s="132">
        <f>SUM(K49+P49)</f>
        <v>0</v>
      </c>
      <c r="G49" s="132">
        <f>SUM(L49+Q49)</f>
        <v>0</v>
      </c>
      <c r="H49" s="132">
        <f>SUM(I49:L49)</f>
        <v>0</v>
      </c>
      <c r="I49" s="137"/>
      <c r="J49" s="141"/>
      <c r="K49" s="137"/>
      <c r="L49" s="137"/>
      <c r="M49" s="132">
        <f>SUM(N49:Q49)</f>
        <v>0</v>
      </c>
      <c r="N49" s="137"/>
      <c r="O49" s="137"/>
      <c r="P49" s="137"/>
      <c r="Q49" s="137"/>
    </row>
    <row r="50" spans="1:17" ht="12.75">
      <c r="A50" s="133">
        <v>5203</v>
      </c>
      <c r="B50" s="134"/>
      <c r="C50" s="132">
        <f>C51</f>
        <v>27000</v>
      </c>
      <c r="D50" s="132">
        <f aca="true" t="shared" si="21" ref="D50:Q50">D51</f>
        <v>0</v>
      </c>
      <c r="E50" s="132">
        <f t="shared" si="21"/>
        <v>0</v>
      </c>
      <c r="F50" s="132">
        <f t="shared" si="21"/>
        <v>27000</v>
      </c>
      <c r="G50" s="132">
        <f t="shared" si="21"/>
        <v>0</v>
      </c>
      <c r="H50" s="132">
        <f t="shared" si="21"/>
        <v>0</v>
      </c>
      <c r="I50" s="132">
        <f t="shared" si="21"/>
        <v>0</v>
      </c>
      <c r="J50" s="132">
        <f t="shared" si="21"/>
        <v>0</v>
      </c>
      <c r="K50" s="132">
        <f t="shared" si="21"/>
        <v>0</v>
      </c>
      <c r="L50" s="132">
        <f t="shared" si="21"/>
        <v>0</v>
      </c>
      <c r="M50" s="132">
        <f t="shared" si="21"/>
        <v>27000</v>
      </c>
      <c r="N50" s="132">
        <f t="shared" si="21"/>
        <v>0</v>
      </c>
      <c r="O50" s="132">
        <f t="shared" si="21"/>
        <v>0</v>
      </c>
      <c r="P50" s="132">
        <f t="shared" si="21"/>
        <v>27000</v>
      </c>
      <c r="Q50" s="132">
        <f t="shared" si="21"/>
        <v>0</v>
      </c>
    </row>
    <row r="51" spans="1:17" ht="12.75">
      <c r="A51" s="135" t="s">
        <v>543</v>
      </c>
      <c r="B51" s="136">
        <v>122</v>
      </c>
      <c r="C51" s="132">
        <f>SUM(H51+M51)</f>
        <v>27000</v>
      </c>
      <c r="D51" s="132">
        <f>SUM(I51+N51)</f>
        <v>0</v>
      </c>
      <c r="E51" s="132">
        <f>SUM(J51+O51)</f>
        <v>0</v>
      </c>
      <c r="F51" s="132">
        <f>SUM(K51+P51)</f>
        <v>27000</v>
      </c>
      <c r="G51" s="132">
        <f>SUM(L51+Q51)</f>
        <v>0</v>
      </c>
      <c r="H51" s="132">
        <f>SUM(I51:L51)</f>
        <v>0</v>
      </c>
      <c r="I51" s="137"/>
      <c r="J51" s="141"/>
      <c r="K51" s="137"/>
      <c r="L51" s="137"/>
      <c r="M51" s="132">
        <f>SUM(N51:Q51)</f>
        <v>27000</v>
      </c>
      <c r="N51" s="137"/>
      <c r="O51" s="137"/>
      <c r="P51" s="137">
        <v>27000</v>
      </c>
      <c r="Q51" s="137"/>
    </row>
    <row r="52" spans="1:17" ht="12.75">
      <c r="A52" s="133">
        <v>5204</v>
      </c>
      <c r="B52" s="134"/>
      <c r="C52" s="132">
        <f aca="true" t="shared" si="22" ref="C52:Q52">SUM(C53:C53)</f>
        <v>150000</v>
      </c>
      <c r="D52" s="132">
        <f t="shared" si="22"/>
        <v>0</v>
      </c>
      <c r="E52" s="132">
        <f t="shared" si="22"/>
        <v>150000</v>
      </c>
      <c r="F52" s="132">
        <f t="shared" si="22"/>
        <v>0</v>
      </c>
      <c r="G52" s="132">
        <f t="shared" si="22"/>
        <v>0</v>
      </c>
      <c r="H52" s="132">
        <f t="shared" si="22"/>
        <v>0</v>
      </c>
      <c r="I52" s="132">
        <f t="shared" si="22"/>
        <v>0</v>
      </c>
      <c r="J52" s="132">
        <f t="shared" si="22"/>
        <v>0</v>
      </c>
      <c r="K52" s="132">
        <f t="shared" si="22"/>
        <v>0</v>
      </c>
      <c r="L52" s="132">
        <f t="shared" si="22"/>
        <v>0</v>
      </c>
      <c r="M52" s="132">
        <f t="shared" si="22"/>
        <v>150000</v>
      </c>
      <c r="N52" s="132">
        <f t="shared" si="22"/>
        <v>0</v>
      </c>
      <c r="O52" s="132">
        <f t="shared" si="22"/>
        <v>150000</v>
      </c>
      <c r="P52" s="132">
        <f t="shared" si="22"/>
        <v>0</v>
      </c>
      <c r="Q52" s="132">
        <f t="shared" si="22"/>
        <v>0</v>
      </c>
    </row>
    <row r="53" spans="1:17" ht="12.75">
      <c r="A53" s="135" t="s">
        <v>584</v>
      </c>
      <c r="B53" s="136">
        <v>122</v>
      </c>
      <c r="C53" s="132">
        <f>SUM(H53+M53)</f>
        <v>150000</v>
      </c>
      <c r="D53" s="132">
        <f>SUM(I53+N53)</f>
        <v>0</v>
      </c>
      <c r="E53" s="132">
        <f>SUM(J53+O53)</f>
        <v>150000</v>
      </c>
      <c r="F53" s="132">
        <f>SUM(K53+P53)</f>
        <v>0</v>
      </c>
      <c r="G53" s="132">
        <f>SUM(L53+Q53)</f>
        <v>0</v>
      </c>
      <c r="H53" s="132">
        <f>SUM(I53:L53)</f>
        <v>0</v>
      </c>
      <c r="I53" s="137"/>
      <c r="J53" s="137"/>
      <c r="K53" s="137"/>
      <c r="L53" s="137"/>
      <c r="M53" s="132">
        <f>SUM(N53:Q53)</f>
        <v>150000</v>
      </c>
      <c r="N53" s="137"/>
      <c r="O53" s="137">
        <v>150000</v>
      </c>
      <c r="P53" s="142"/>
      <c r="Q53" s="137"/>
    </row>
    <row r="54" spans="1:17" ht="12.75">
      <c r="A54" s="133">
        <v>5206</v>
      </c>
      <c r="B54" s="134"/>
      <c r="C54" s="132">
        <f aca="true" t="shared" si="23" ref="C54:Q54">SUM(C55:C55)</f>
        <v>100000</v>
      </c>
      <c r="D54" s="132">
        <f t="shared" si="23"/>
        <v>0</v>
      </c>
      <c r="E54" s="132">
        <f t="shared" si="23"/>
        <v>100000</v>
      </c>
      <c r="F54" s="132">
        <f t="shared" si="23"/>
        <v>0</v>
      </c>
      <c r="G54" s="132">
        <f t="shared" si="23"/>
        <v>0</v>
      </c>
      <c r="H54" s="132">
        <f t="shared" si="23"/>
        <v>0</v>
      </c>
      <c r="I54" s="132">
        <f t="shared" si="23"/>
        <v>0</v>
      </c>
      <c r="J54" s="132">
        <f t="shared" si="23"/>
        <v>0</v>
      </c>
      <c r="K54" s="132">
        <f t="shared" si="23"/>
        <v>0</v>
      </c>
      <c r="L54" s="132">
        <f t="shared" si="23"/>
        <v>0</v>
      </c>
      <c r="M54" s="132">
        <f t="shared" si="23"/>
        <v>100000</v>
      </c>
      <c r="N54" s="132">
        <f t="shared" si="23"/>
        <v>0</v>
      </c>
      <c r="O54" s="132">
        <f t="shared" si="23"/>
        <v>100000</v>
      </c>
      <c r="P54" s="132">
        <f t="shared" si="23"/>
        <v>0</v>
      </c>
      <c r="Q54" s="132">
        <f t="shared" si="23"/>
        <v>0</v>
      </c>
    </row>
    <row r="55" spans="1:17" ht="12.75">
      <c r="A55" s="140" t="s">
        <v>583</v>
      </c>
      <c r="B55" s="143">
        <v>122</v>
      </c>
      <c r="C55" s="132">
        <f>SUM(H55+M55)</f>
        <v>100000</v>
      </c>
      <c r="D55" s="132">
        <f>SUM(I55+N55)</f>
        <v>0</v>
      </c>
      <c r="E55" s="132">
        <f>SUM(J55+O55)</f>
        <v>100000</v>
      </c>
      <c r="F55" s="132">
        <f>SUM(K55+P55)</f>
        <v>0</v>
      </c>
      <c r="G55" s="132">
        <f>SUM(L55+Q55)</f>
        <v>0</v>
      </c>
      <c r="H55" s="132">
        <f>SUM(I55:L55)</f>
        <v>0</v>
      </c>
      <c r="I55" s="137"/>
      <c r="J55" s="137"/>
      <c r="K55" s="137"/>
      <c r="L55" s="137"/>
      <c r="M55" s="132">
        <f>SUM(N55:Q55)</f>
        <v>100000</v>
      </c>
      <c r="N55" s="137"/>
      <c r="O55" s="137">
        <v>100000</v>
      </c>
      <c r="P55" s="137"/>
      <c r="Q55" s="137"/>
    </row>
    <row r="56" spans="1:17" ht="12.75">
      <c r="A56" s="130" t="s">
        <v>300</v>
      </c>
      <c r="B56" s="131"/>
      <c r="C56" s="132">
        <f aca="true" t="shared" si="24" ref="C56:Q56">SUM(C57)</f>
        <v>0</v>
      </c>
      <c r="D56" s="132">
        <f t="shared" si="24"/>
        <v>0</v>
      </c>
      <c r="E56" s="132">
        <f t="shared" si="24"/>
        <v>0</v>
      </c>
      <c r="F56" s="132">
        <f t="shared" si="24"/>
        <v>0</v>
      </c>
      <c r="G56" s="132">
        <f t="shared" si="24"/>
        <v>0</v>
      </c>
      <c r="H56" s="132">
        <f t="shared" si="24"/>
        <v>0</v>
      </c>
      <c r="I56" s="132">
        <f t="shared" si="24"/>
        <v>0</v>
      </c>
      <c r="J56" s="132">
        <f t="shared" si="24"/>
        <v>0</v>
      </c>
      <c r="K56" s="132">
        <f t="shared" si="24"/>
        <v>0</v>
      </c>
      <c r="L56" s="132">
        <f t="shared" si="24"/>
        <v>0</v>
      </c>
      <c r="M56" s="132">
        <f t="shared" si="24"/>
        <v>0</v>
      </c>
      <c r="N56" s="132">
        <f t="shared" si="24"/>
        <v>0</v>
      </c>
      <c r="O56" s="132">
        <f t="shared" si="24"/>
        <v>0</v>
      </c>
      <c r="P56" s="132">
        <f t="shared" si="24"/>
        <v>0</v>
      </c>
      <c r="Q56" s="132">
        <f t="shared" si="24"/>
        <v>0</v>
      </c>
    </row>
    <row r="57" spans="1:17" ht="12.75">
      <c r="A57" s="133">
        <v>5206</v>
      </c>
      <c r="B57" s="134"/>
      <c r="C57" s="132">
        <f aca="true" t="shared" si="25" ref="C57:Q57">SUM(C58:C58)</f>
        <v>0</v>
      </c>
      <c r="D57" s="132">
        <f t="shared" si="25"/>
        <v>0</v>
      </c>
      <c r="E57" s="132">
        <f t="shared" si="25"/>
        <v>0</v>
      </c>
      <c r="F57" s="132">
        <f t="shared" si="25"/>
        <v>0</v>
      </c>
      <c r="G57" s="132">
        <f t="shared" si="25"/>
        <v>0</v>
      </c>
      <c r="H57" s="132">
        <f t="shared" si="25"/>
        <v>0</v>
      </c>
      <c r="I57" s="132">
        <f t="shared" si="25"/>
        <v>0</v>
      </c>
      <c r="J57" s="132">
        <f t="shared" si="25"/>
        <v>0</v>
      </c>
      <c r="K57" s="132">
        <f t="shared" si="25"/>
        <v>0</v>
      </c>
      <c r="L57" s="132">
        <f t="shared" si="25"/>
        <v>0</v>
      </c>
      <c r="M57" s="132">
        <f t="shared" si="25"/>
        <v>0</v>
      </c>
      <c r="N57" s="132">
        <f t="shared" si="25"/>
        <v>0</v>
      </c>
      <c r="O57" s="132">
        <f t="shared" si="25"/>
        <v>0</v>
      </c>
      <c r="P57" s="132">
        <f t="shared" si="25"/>
        <v>0</v>
      </c>
      <c r="Q57" s="132">
        <f t="shared" si="25"/>
        <v>0</v>
      </c>
    </row>
    <row r="58" spans="1:17" ht="12.75">
      <c r="A58" s="135"/>
      <c r="B58" s="136"/>
      <c r="C58" s="132">
        <f>SUM(H58+M58)</f>
        <v>0</v>
      </c>
      <c r="D58" s="132">
        <f>SUM(I58+N58)</f>
        <v>0</v>
      </c>
      <c r="E58" s="132">
        <f>SUM(J58+O58)</f>
        <v>0</v>
      </c>
      <c r="F58" s="132">
        <f>SUM(K58+P58)</f>
        <v>0</v>
      </c>
      <c r="G58" s="132">
        <f>SUM(L58+Q58)</f>
        <v>0</v>
      </c>
      <c r="H58" s="132">
        <f>SUM(I58:L58)</f>
        <v>0</v>
      </c>
      <c r="I58" s="137"/>
      <c r="J58" s="137"/>
      <c r="K58" s="137"/>
      <c r="L58" s="137"/>
      <c r="M58" s="132">
        <f>SUM(N58:Q58)</f>
        <v>0</v>
      </c>
      <c r="N58" s="137"/>
      <c r="O58" s="137"/>
      <c r="P58" s="137"/>
      <c r="Q58" s="137"/>
    </row>
    <row r="59" spans="1:17" ht="12.75">
      <c r="A59" s="130" t="s">
        <v>311</v>
      </c>
      <c r="B59" s="131"/>
      <c r="C59" s="132">
        <f aca="true" t="shared" si="26" ref="C59:Q59">SUM(C60+C62+C66+C68+C64)</f>
        <v>0</v>
      </c>
      <c r="D59" s="132">
        <f t="shared" si="26"/>
        <v>0</v>
      </c>
      <c r="E59" s="132">
        <f t="shared" si="26"/>
        <v>0</v>
      </c>
      <c r="F59" s="132">
        <f t="shared" si="26"/>
        <v>0</v>
      </c>
      <c r="G59" s="132">
        <f t="shared" si="26"/>
        <v>0</v>
      </c>
      <c r="H59" s="132">
        <f t="shared" si="26"/>
        <v>0</v>
      </c>
      <c r="I59" s="132">
        <f t="shared" si="26"/>
        <v>0</v>
      </c>
      <c r="J59" s="132">
        <f t="shared" si="26"/>
        <v>0</v>
      </c>
      <c r="K59" s="132">
        <f t="shared" si="26"/>
        <v>0</v>
      </c>
      <c r="L59" s="132">
        <f t="shared" si="26"/>
        <v>0</v>
      </c>
      <c r="M59" s="132">
        <f t="shared" si="26"/>
        <v>0</v>
      </c>
      <c r="N59" s="132">
        <f t="shared" si="26"/>
        <v>0</v>
      </c>
      <c r="O59" s="132">
        <f t="shared" si="26"/>
        <v>0</v>
      </c>
      <c r="P59" s="132">
        <f t="shared" si="26"/>
        <v>0</v>
      </c>
      <c r="Q59" s="132">
        <f t="shared" si="26"/>
        <v>0</v>
      </c>
    </row>
    <row r="60" spans="1:17" ht="12.75">
      <c r="A60" s="133">
        <v>5201</v>
      </c>
      <c r="B60" s="134"/>
      <c r="C60" s="132">
        <f aca="true" t="shared" si="27" ref="C60:Q60">SUM(C61:C61)</f>
        <v>0</v>
      </c>
      <c r="D60" s="132">
        <f t="shared" si="27"/>
        <v>0</v>
      </c>
      <c r="E60" s="132">
        <f t="shared" si="27"/>
        <v>0</v>
      </c>
      <c r="F60" s="132">
        <f t="shared" si="27"/>
        <v>0</v>
      </c>
      <c r="G60" s="132">
        <f t="shared" si="27"/>
        <v>0</v>
      </c>
      <c r="H60" s="132">
        <f t="shared" si="27"/>
        <v>0</v>
      </c>
      <c r="I60" s="132">
        <f t="shared" si="27"/>
        <v>0</v>
      </c>
      <c r="J60" s="132">
        <f t="shared" si="27"/>
        <v>0</v>
      </c>
      <c r="K60" s="132">
        <f t="shared" si="27"/>
        <v>0</v>
      </c>
      <c r="L60" s="132">
        <f t="shared" si="27"/>
        <v>0</v>
      </c>
      <c r="M60" s="132">
        <f t="shared" si="27"/>
        <v>0</v>
      </c>
      <c r="N60" s="132">
        <f t="shared" si="27"/>
        <v>0</v>
      </c>
      <c r="O60" s="132">
        <f t="shared" si="27"/>
        <v>0</v>
      </c>
      <c r="P60" s="132">
        <f t="shared" si="27"/>
        <v>0</v>
      </c>
      <c r="Q60" s="132">
        <f t="shared" si="27"/>
        <v>0</v>
      </c>
    </row>
    <row r="61" spans="1:17" ht="12.75">
      <c r="A61" s="135"/>
      <c r="B61" s="136"/>
      <c r="C61" s="132">
        <f>SUM(H61+M61)</f>
        <v>0</v>
      </c>
      <c r="D61" s="132">
        <f>SUM(I61+N61)</f>
        <v>0</v>
      </c>
      <c r="E61" s="132">
        <f>SUM(J61+O61)</f>
        <v>0</v>
      </c>
      <c r="F61" s="132">
        <f>SUM(K61+P61)</f>
        <v>0</v>
      </c>
      <c r="G61" s="132">
        <f>SUM(L61+Q61)</f>
        <v>0</v>
      </c>
      <c r="H61" s="132">
        <f>SUM(I61:L61)</f>
        <v>0</v>
      </c>
      <c r="I61" s="137"/>
      <c r="J61" s="137"/>
      <c r="K61" s="137"/>
      <c r="L61" s="137"/>
      <c r="M61" s="132">
        <f>SUM(N61:Q61)</f>
        <v>0</v>
      </c>
      <c r="N61" s="137"/>
      <c r="O61" s="137"/>
      <c r="P61" s="137"/>
      <c r="Q61" s="137"/>
    </row>
    <row r="62" spans="1:17" ht="12.75">
      <c r="A62" s="133">
        <v>5203</v>
      </c>
      <c r="B62" s="134"/>
      <c r="C62" s="144">
        <f aca="true" t="shared" si="28" ref="C62:Q62">SUM(C63:C63)</f>
        <v>0</v>
      </c>
      <c r="D62" s="144">
        <f t="shared" si="28"/>
        <v>0</v>
      </c>
      <c r="E62" s="144">
        <f t="shared" si="28"/>
        <v>0</v>
      </c>
      <c r="F62" s="144">
        <f t="shared" si="28"/>
        <v>0</v>
      </c>
      <c r="G62" s="144">
        <f t="shared" si="28"/>
        <v>0</v>
      </c>
      <c r="H62" s="144">
        <f t="shared" si="28"/>
        <v>0</v>
      </c>
      <c r="I62" s="144">
        <f t="shared" si="28"/>
        <v>0</v>
      </c>
      <c r="J62" s="144">
        <f t="shared" si="28"/>
        <v>0</v>
      </c>
      <c r="K62" s="144">
        <f t="shared" si="28"/>
        <v>0</v>
      </c>
      <c r="L62" s="144">
        <f t="shared" si="28"/>
        <v>0</v>
      </c>
      <c r="M62" s="144">
        <f t="shared" si="28"/>
        <v>0</v>
      </c>
      <c r="N62" s="144">
        <f t="shared" si="28"/>
        <v>0</v>
      </c>
      <c r="O62" s="144">
        <f t="shared" si="28"/>
        <v>0</v>
      </c>
      <c r="P62" s="144">
        <f t="shared" si="28"/>
        <v>0</v>
      </c>
      <c r="Q62" s="144">
        <f t="shared" si="28"/>
        <v>0</v>
      </c>
    </row>
    <row r="63" spans="1:17" ht="12.75">
      <c r="A63" s="135"/>
      <c r="B63" s="136"/>
      <c r="C63" s="132">
        <f>SUM(H63+M63)</f>
        <v>0</v>
      </c>
      <c r="D63" s="132">
        <f>SUM(I63+N63)</f>
        <v>0</v>
      </c>
      <c r="E63" s="132">
        <f>SUM(J63+O63)</f>
        <v>0</v>
      </c>
      <c r="F63" s="132">
        <f>SUM(K63+P63)</f>
        <v>0</v>
      </c>
      <c r="G63" s="132">
        <f>SUM(L63+Q63)</f>
        <v>0</v>
      </c>
      <c r="H63" s="132">
        <f>SUM(I63:L63)</f>
        <v>0</v>
      </c>
      <c r="I63" s="138"/>
      <c r="J63" s="141"/>
      <c r="K63" s="138"/>
      <c r="L63" s="141"/>
      <c r="M63" s="132">
        <f>SUM(N63:Q63)</f>
        <v>0</v>
      </c>
      <c r="N63" s="138"/>
      <c r="O63" s="137"/>
      <c r="P63" s="138"/>
      <c r="Q63" s="138"/>
    </row>
    <row r="64" spans="1:17" ht="12.75">
      <c r="A64" s="133">
        <v>5204</v>
      </c>
      <c r="B64" s="134"/>
      <c r="C64" s="132">
        <f>C65</f>
        <v>0</v>
      </c>
      <c r="D64" s="132">
        <f aca="true" t="shared" si="29" ref="D64:Q64">D65</f>
        <v>0</v>
      </c>
      <c r="E64" s="132">
        <f t="shared" si="29"/>
        <v>0</v>
      </c>
      <c r="F64" s="132">
        <f t="shared" si="29"/>
        <v>0</v>
      </c>
      <c r="G64" s="132">
        <f t="shared" si="29"/>
        <v>0</v>
      </c>
      <c r="H64" s="132">
        <f t="shared" si="29"/>
        <v>0</v>
      </c>
      <c r="I64" s="132">
        <f t="shared" si="29"/>
        <v>0</v>
      </c>
      <c r="J64" s="132">
        <f t="shared" si="29"/>
        <v>0</v>
      </c>
      <c r="K64" s="132">
        <f t="shared" si="29"/>
        <v>0</v>
      </c>
      <c r="L64" s="132">
        <f t="shared" si="29"/>
        <v>0</v>
      </c>
      <c r="M64" s="132">
        <f t="shared" si="29"/>
        <v>0</v>
      </c>
      <c r="N64" s="132">
        <f t="shared" si="29"/>
        <v>0</v>
      </c>
      <c r="O64" s="132">
        <f t="shared" si="29"/>
        <v>0</v>
      </c>
      <c r="P64" s="132">
        <f t="shared" si="29"/>
        <v>0</v>
      </c>
      <c r="Q64" s="132">
        <f t="shared" si="29"/>
        <v>0</v>
      </c>
    </row>
    <row r="65" spans="1:17" ht="12.75">
      <c r="A65" s="135"/>
      <c r="B65" s="136"/>
      <c r="C65" s="132">
        <f>SUM(H65+M65)</f>
        <v>0</v>
      </c>
      <c r="D65" s="132">
        <f>SUM(I65+N65)</f>
        <v>0</v>
      </c>
      <c r="E65" s="132">
        <f>SUM(J65+O65)</f>
        <v>0</v>
      </c>
      <c r="F65" s="132">
        <f>SUM(K65+P65)</f>
        <v>0</v>
      </c>
      <c r="G65" s="132">
        <f>SUM(L65+Q65)</f>
        <v>0</v>
      </c>
      <c r="H65" s="132">
        <f>SUM(I65:L65)</f>
        <v>0</v>
      </c>
      <c r="I65" s="138"/>
      <c r="J65" s="137"/>
      <c r="K65" s="138"/>
      <c r="L65" s="137"/>
      <c r="M65" s="132">
        <f>SUM(N65:Q65)</f>
        <v>0</v>
      </c>
      <c r="N65" s="138"/>
      <c r="O65" s="137"/>
      <c r="P65" s="138"/>
      <c r="Q65" s="138"/>
    </row>
    <row r="66" spans="1:17" ht="12.75">
      <c r="A66" s="133">
        <v>5205</v>
      </c>
      <c r="B66" s="134"/>
      <c r="C66" s="144">
        <f aca="true" t="shared" si="30" ref="C66:Q66">SUM(C67:C67)</f>
        <v>0</v>
      </c>
      <c r="D66" s="144">
        <f t="shared" si="30"/>
        <v>0</v>
      </c>
      <c r="E66" s="144">
        <f t="shared" si="30"/>
        <v>0</v>
      </c>
      <c r="F66" s="144">
        <f t="shared" si="30"/>
        <v>0</v>
      </c>
      <c r="G66" s="144">
        <f t="shared" si="30"/>
        <v>0</v>
      </c>
      <c r="H66" s="144">
        <f t="shared" si="30"/>
        <v>0</v>
      </c>
      <c r="I66" s="144">
        <f t="shared" si="30"/>
        <v>0</v>
      </c>
      <c r="J66" s="144">
        <f t="shared" si="30"/>
        <v>0</v>
      </c>
      <c r="K66" s="144">
        <f t="shared" si="30"/>
        <v>0</v>
      </c>
      <c r="L66" s="144">
        <f t="shared" si="30"/>
        <v>0</v>
      </c>
      <c r="M66" s="144">
        <f t="shared" si="30"/>
        <v>0</v>
      </c>
      <c r="N66" s="144">
        <f t="shared" si="30"/>
        <v>0</v>
      </c>
      <c r="O66" s="144">
        <f t="shared" si="30"/>
        <v>0</v>
      </c>
      <c r="P66" s="144">
        <f t="shared" si="30"/>
        <v>0</v>
      </c>
      <c r="Q66" s="144">
        <f t="shared" si="30"/>
        <v>0</v>
      </c>
    </row>
    <row r="67" spans="1:17" ht="12.75">
      <c r="A67" s="135"/>
      <c r="B67" s="136"/>
      <c r="C67" s="132">
        <f>SUM(H67+M67)</f>
        <v>0</v>
      </c>
      <c r="D67" s="132">
        <f>SUM(I67+N67)</f>
        <v>0</v>
      </c>
      <c r="E67" s="132">
        <f>SUM(J67+O67)</f>
        <v>0</v>
      </c>
      <c r="F67" s="132">
        <f>SUM(K67+P67)</f>
        <v>0</v>
      </c>
      <c r="G67" s="132">
        <f>SUM(L67+Q67)</f>
        <v>0</v>
      </c>
      <c r="H67" s="132">
        <f>SUM(I67:L67)</f>
        <v>0</v>
      </c>
      <c r="I67" s="141"/>
      <c r="J67" s="284"/>
      <c r="K67" s="141"/>
      <c r="L67" s="141"/>
      <c r="M67" s="132">
        <f>SUM(N67:Q67)</f>
        <v>0</v>
      </c>
      <c r="N67" s="141"/>
      <c r="O67" s="285"/>
      <c r="P67" s="141"/>
      <c r="Q67" s="141"/>
    </row>
    <row r="68" spans="1:17" ht="12.75">
      <c r="A68" s="133">
        <v>5219</v>
      </c>
      <c r="B68" s="134"/>
      <c r="C68" s="132">
        <f>C69</f>
        <v>0</v>
      </c>
      <c r="D68" s="132">
        <f aca="true" t="shared" si="31" ref="D68:Q68">D69</f>
        <v>0</v>
      </c>
      <c r="E68" s="132">
        <f t="shared" si="31"/>
        <v>0</v>
      </c>
      <c r="F68" s="132">
        <f t="shared" si="31"/>
        <v>0</v>
      </c>
      <c r="G68" s="132">
        <f t="shared" si="31"/>
        <v>0</v>
      </c>
      <c r="H68" s="132">
        <f t="shared" si="31"/>
        <v>0</v>
      </c>
      <c r="I68" s="132">
        <f t="shared" si="31"/>
        <v>0</v>
      </c>
      <c r="J68" s="132">
        <f t="shared" si="31"/>
        <v>0</v>
      </c>
      <c r="K68" s="132">
        <f t="shared" si="31"/>
        <v>0</v>
      </c>
      <c r="L68" s="132">
        <f t="shared" si="31"/>
        <v>0</v>
      </c>
      <c r="M68" s="132">
        <f t="shared" si="31"/>
        <v>0</v>
      </c>
      <c r="N68" s="132">
        <f t="shared" si="31"/>
        <v>0</v>
      </c>
      <c r="O68" s="132">
        <f t="shared" si="31"/>
        <v>0</v>
      </c>
      <c r="P68" s="132">
        <f t="shared" si="31"/>
        <v>0</v>
      </c>
      <c r="Q68" s="132">
        <f t="shared" si="31"/>
        <v>0</v>
      </c>
    </row>
    <row r="69" spans="1:17" ht="12.75">
      <c r="A69" s="135"/>
      <c r="B69" s="136"/>
      <c r="C69" s="132">
        <f>SUM(H69+M69)</f>
        <v>0</v>
      </c>
      <c r="D69" s="132">
        <f>SUM(I69+N69)</f>
        <v>0</v>
      </c>
      <c r="E69" s="132">
        <f>SUM(J69+O69)</f>
        <v>0</v>
      </c>
      <c r="F69" s="132">
        <f>SUM(K69+P69)</f>
        <v>0</v>
      </c>
      <c r="G69" s="132">
        <f>SUM(L69+Q69)</f>
        <v>0</v>
      </c>
      <c r="H69" s="132">
        <f>SUM(I69:L69)</f>
        <v>0</v>
      </c>
      <c r="I69" s="138"/>
      <c r="J69" s="138"/>
      <c r="K69" s="138"/>
      <c r="L69" s="138"/>
      <c r="M69" s="132">
        <f>SUM(N69:Q69)</f>
        <v>0</v>
      </c>
      <c r="N69" s="138"/>
      <c r="O69" s="137"/>
      <c r="P69" s="138"/>
      <c r="Q69" s="138"/>
    </row>
    <row r="70" spans="1:17" ht="12.75">
      <c r="A70" s="130" t="s">
        <v>544</v>
      </c>
      <c r="B70" s="134"/>
      <c r="C70" s="132">
        <f>C71</f>
        <v>11921</v>
      </c>
      <c r="D70" s="132">
        <f aca="true" t="shared" si="32" ref="D70:Q71">D71</f>
        <v>0</v>
      </c>
      <c r="E70" s="132">
        <f t="shared" si="32"/>
        <v>11921</v>
      </c>
      <c r="F70" s="132">
        <f t="shared" si="32"/>
        <v>0</v>
      </c>
      <c r="G70" s="132">
        <f t="shared" si="32"/>
        <v>0</v>
      </c>
      <c r="H70" s="132">
        <f t="shared" si="32"/>
        <v>0</v>
      </c>
      <c r="I70" s="132">
        <f t="shared" si="32"/>
        <v>0</v>
      </c>
      <c r="J70" s="132">
        <f t="shared" si="32"/>
        <v>0</v>
      </c>
      <c r="K70" s="132">
        <f t="shared" si="32"/>
        <v>0</v>
      </c>
      <c r="L70" s="132">
        <f t="shared" si="32"/>
        <v>0</v>
      </c>
      <c r="M70" s="132">
        <f t="shared" si="32"/>
        <v>11921</v>
      </c>
      <c r="N70" s="132">
        <f t="shared" si="32"/>
        <v>0</v>
      </c>
      <c r="O70" s="132">
        <f t="shared" si="32"/>
        <v>11921</v>
      </c>
      <c r="P70" s="132">
        <f t="shared" si="32"/>
        <v>0</v>
      </c>
      <c r="Q70" s="132">
        <f t="shared" si="32"/>
        <v>0</v>
      </c>
    </row>
    <row r="71" spans="1:17" ht="12.75">
      <c r="A71" s="133">
        <v>5203</v>
      </c>
      <c r="B71" s="134"/>
      <c r="C71" s="132">
        <f>C72</f>
        <v>11921</v>
      </c>
      <c r="D71" s="132">
        <f t="shared" si="32"/>
        <v>0</v>
      </c>
      <c r="E71" s="132">
        <f t="shared" si="32"/>
        <v>11921</v>
      </c>
      <c r="F71" s="132">
        <f t="shared" si="32"/>
        <v>0</v>
      </c>
      <c r="G71" s="132">
        <f t="shared" si="32"/>
        <v>0</v>
      </c>
      <c r="H71" s="132">
        <f t="shared" si="32"/>
        <v>0</v>
      </c>
      <c r="I71" s="132">
        <f t="shared" si="32"/>
        <v>0</v>
      </c>
      <c r="J71" s="132">
        <f t="shared" si="32"/>
        <v>0</v>
      </c>
      <c r="K71" s="132">
        <f t="shared" si="32"/>
        <v>0</v>
      </c>
      <c r="L71" s="132">
        <f t="shared" si="32"/>
        <v>0</v>
      </c>
      <c r="M71" s="132">
        <f t="shared" si="32"/>
        <v>11921</v>
      </c>
      <c r="N71" s="132">
        <f t="shared" si="32"/>
        <v>0</v>
      </c>
      <c r="O71" s="132">
        <f t="shared" si="32"/>
        <v>11921</v>
      </c>
      <c r="P71" s="132">
        <f t="shared" si="32"/>
        <v>0</v>
      </c>
      <c r="Q71" s="132">
        <f t="shared" si="32"/>
        <v>0</v>
      </c>
    </row>
    <row r="72" spans="1:17" ht="12.75">
      <c r="A72" s="135" t="s">
        <v>545</v>
      </c>
      <c r="B72" s="136">
        <v>468</v>
      </c>
      <c r="C72" s="132">
        <f>SUM(H72+M72)</f>
        <v>11921</v>
      </c>
      <c r="D72" s="132">
        <f>SUM(I72+N72)</f>
        <v>0</v>
      </c>
      <c r="E72" s="132">
        <f>SUM(J72+O72)</f>
        <v>11921</v>
      </c>
      <c r="F72" s="132">
        <f>SUM(K72+P72)</f>
        <v>0</v>
      </c>
      <c r="G72" s="132">
        <f>SUM(L72+Q72)</f>
        <v>0</v>
      </c>
      <c r="H72" s="132">
        <f>SUM(I72:L72)</f>
        <v>0</v>
      </c>
      <c r="I72" s="138"/>
      <c r="J72" s="138"/>
      <c r="K72" s="138"/>
      <c r="L72" s="138"/>
      <c r="M72" s="132">
        <f>SUM(N72:Q72)</f>
        <v>11921</v>
      </c>
      <c r="N72" s="138"/>
      <c r="O72" s="137">
        <v>11921</v>
      </c>
      <c r="P72" s="138"/>
      <c r="Q72" s="138"/>
    </row>
    <row r="73" spans="1:17" ht="25.5">
      <c r="A73" s="130" t="s">
        <v>303</v>
      </c>
      <c r="B73" s="131"/>
      <c r="C73" s="132">
        <f>SUM(C76+C74)</f>
        <v>20000</v>
      </c>
      <c r="D73" s="132">
        <f aca="true" t="shared" si="33" ref="D73:Q73">SUM(D76+D74)</f>
        <v>0</v>
      </c>
      <c r="E73" s="132">
        <f t="shared" si="33"/>
        <v>20000</v>
      </c>
      <c r="F73" s="132">
        <f t="shared" si="33"/>
        <v>0</v>
      </c>
      <c r="G73" s="132">
        <f t="shared" si="33"/>
        <v>0</v>
      </c>
      <c r="H73" s="132">
        <f t="shared" si="33"/>
        <v>0</v>
      </c>
      <c r="I73" s="132">
        <f>SUM(I76+I74)</f>
        <v>0</v>
      </c>
      <c r="J73" s="132">
        <f t="shared" si="33"/>
        <v>0</v>
      </c>
      <c r="K73" s="132">
        <f t="shared" si="33"/>
        <v>0</v>
      </c>
      <c r="L73" s="132">
        <f t="shared" si="33"/>
        <v>0</v>
      </c>
      <c r="M73" s="132">
        <f t="shared" si="33"/>
        <v>20000</v>
      </c>
      <c r="N73" s="132">
        <f t="shared" si="33"/>
        <v>0</v>
      </c>
      <c r="O73" s="132">
        <f t="shared" si="33"/>
        <v>20000</v>
      </c>
      <c r="P73" s="132">
        <f t="shared" si="33"/>
        <v>0</v>
      </c>
      <c r="Q73" s="132">
        <f t="shared" si="33"/>
        <v>0</v>
      </c>
    </row>
    <row r="74" spans="1:17" ht="12.75">
      <c r="A74" s="133">
        <v>5201</v>
      </c>
      <c r="B74" s="131"/>
      <c r="C74" s="132">
        <f>C75</f>
        <v>0</v>
      </c>
      <c r="D74" s="132">
        <f aca="true" t="shared" si="34" ref="D74:Q74">D75</f>
        <v>0</v>
      </c>
      <c r="E74" s="132">
        <f t="shared" si="34"/>
        <v>0</v>
      </c>
      <c r="F74" s="132">
        <f t="shared" si="34"/>
        <v>0</v>
      </c>
      <c r="G74" s="132">
        <f t="shared" si="34"/>
        <v>0</v>
      </c>
      <c r="H74" s="132">
        <f t="shared" si="34"/>
        <v>0</v>
      </c>
      <c r="I74" s="132">
        <f t="shared" si="34"/>
        <v>0</v>
      </c>
      <c r="J74" s="132">
        <f t="shared" si="34"/>
        <v>0</v>
      </c>
      <c r="K74" s="132">
        <f t="shared" si="34"/>
        <v>0</v>
      </c>
      <c r="L74" s="132">
        <f t="shared" si="34"/>
        <v>0</v>
      </c>
      <c r="M74" s="132">
        <f t="shared" si="34"/>
        <v>0</v>
      </c>
      <c r="N74" s="132">
        <f t="shared" si="34"/>
        <v>0</v>
      </c>
      <c r="O74" s="132">
        <f t="shared" si="34"/>
        <v>0</v>
      </c>
      <c r="P74" s="132">
        <f t="shared" si="34"/>
        <v>0</v>
      </c>
      <c r="Q74" s="132">
        <f t="shared" si="34"/>
        <v>0</v>
      </c>
    </row>
    <row r="75" spans="1:17" ht="12.75">
      <c r="A75" s="135"/>
      <c r="B75" s="136"/>
      <c r="C75" s="132">
        <f>SUM(H75+M75)</f>
        <v>0</v>
      </c>
      <c r="D75" s="132">
        <f>SUM(I75+N75)</f>
        <v>0</v>
      </c>
      <c r="E75" s="132">
        <f>SUM(J75+O75)</f>
        <v>0</v>
      </c>
      <c r="F75" s="132">
        <f>SUM(K75+P75)</f>
        <v>0</v>
      </c>
      <c r="G75" s="132">
        <f>SUM(L75+Q75)</f>
        <v>0</v>
      </c>
      <c r="H75" s="132">
        <f>SUM(I75:L75)</f>
        <v>0</v>
      </c>
      <c r="I75" s="137"/>
      <c r="J75" s="137"/>
      <c r="K75" s="137"/>
      <c r="L75" s="137"/>
      <c r="M75" s="132">
        <f>SUM(N75:Q75)</f>
        <v>0</v>
      </c>
      <c r="N75" s="137"/>
      <c r="O75" s="137"/>
      <c r="P75" s="137"/>
      <c r="Q75" s="137"/>
    </row>
    <row r="76" spans="1:17" ht="12.75">
      <c r="A76" s="133">
        <v>5203</v>
      </c>
      <c r="B76" s="134"/>
      <c r="C76" s="132">
        <f aca="true" t="shared" si="35" ref="C76:Q76">SUM(C77:C77)</f>
        <v>20000</v>
      </c>
      <c r="D76" s="132">
        <f t="shared" si="35"/>
        <v>0</v>
      </c>
      <c r="E76" s="132">
        <f t="shared" si="35"/>
        <v>20000</v>
      </c>
      <c r="F76" s="132">
        <f t="shared" si="35"/>
        <v>0</v>
      </c>
      <c r="G76" s="132">
        <f t="shared" si="35"/>
        <v>0</v>
      </c>
      <c r="H76" s="132">
        <f t="shared" si="35"/>
        <v>0</v>
      </c>
      <c r="I76" s="132">
        <f t="shared" si="35"/>
        <v>0</v>
      </c>
      <c r="J76" s="132">
        <f t="shared" si="35"/>
        <v>0</v>
      </c>
      <c r="K76" s="132">
        <f t="shared" si="35"/>
        <v>0</v>
      </c>
      <c r="L76" s="132">
        <f t="shared" si="35"/>
        <v>0</v>
      </c>
      <c r="M76" s="132">
        <f t="shared" si="35"/>
        <v>20000</v>
      </c>
      <c r="N76" s="132">
        <f t="shared" si="35"/>
        <v>0</v>
      </c>
      <c r="O76" s="132">
        <f t="shared" si="35"/>
        <v>20000</v>
      </c>
      <c r="P76" s="132">
        <f t="shared" si="35"/>
        <v>0</v>
      </c>
      <c r="Q76" s="132">
        <f t="shared" si="35"/>
        <v>0</v>
      </c>
    </row>
    <row r="77" spans="1:17" ht="25.5">
      <c r="A77" s="135" t="s">
        <v>546</v>
      </c>
      <c r="B77" s="136">
        <v>524</v>
      </c>
      <c r="C77" s="132">
        <f>SUM(H77+M77)</f>
        <v>20000</v>
      </c>
      <c r="D77" s="132">
        <f>SUM(I77+N77)</f>
        <v>0</v>
      </c>
      <c r="E77" s="132">
        <f>SUM(J77+O77)</f>
        <v>20000</v>
      </c>
      <c r="F77" s="132">
        <f>SUM(K77+P77)</f>
        <v>0</v>
      </c>
      <c r="G77" s="132">
        <f>SUM(L77+Q77)</f>
        <v>0</v>
      </c>
      <c r="H77" s="132">
        <f>SUM(I77:L77)</f>
        <v>0</v>
      </c>
      <c r="I77" s="137"/>
      <c r="J77" s="137"/>
      <c r="K77" s="137"/>
      <c r="L77" s="137"/>
      <c r="M77" s="132">
        <f>SUM(N77:Q77)</f>
        <v>20000</v>
      </c>
      <c r="N77" s="137"/>
      <c r="O77" s="137">
        <v>20000</v>
      </c>
      <c r="P77" s="137"/>
      <c r="Q77" s="137"/>
    </row>
    <row r="78" spans="1:17" ht="25.5">
      <c r="A78" s="130" t="s">
        <v>304</v>
      </c>
      <c r="B78" s="131"/>
      <c r="C78" s="132">
        <f aca="true" t="shared" si="36" ref="C78:Q78">SUM(C79+C81+C83+C85)</f>
        <v>48311</v>
      </c>
      <c r="D78" s="132">
        <f t="shared" si="36"/>
        <v>0</v>
      </c>
      <c r="E78" s="132">
        <f t="shared" si="36"/>
        <v>1656</v>
      </c>
      <c r="F78" s="132">
        <f t="shared" si="36"/>
        <v>46655</v>
      </c>
      <c r="G78" s="132">
        <f t="shared" si="36"/>
        <v>0</v>
      </c>
      <c r="H78" s="132">
        <f t="shared" si="36"/>
        <v>0</v>
      </c>
      <c r="I78" s="132">
        <f t="shared" si="36"/>
        <v>0</v>
      </c>
      <c r="J78" s="132">
        <f t="shared" si="36"/>
        <v>0</v>
      </c>
      <c r="K78" s="132">
        <f t="shared" si="36"/>
        <v>0</v>
      </c>
      <c r="L78" s="132">
        <f t="shared" si="36"/>
        <v>0</v>
      </c>
      <c r="M78" s="132">
        <f t="shared" si="36"/>
        <v>48311</v>
      </c>
      <c r="N78" s="132">
        <f t="shared" si="36"/>
        <v>0</v>
      </c>
      <c r="O78" s="132">
        <f t="shared" si="36"/>
        <v>1656</v>
      </c>
      <c r="P78" s="132">
        <f t="shared" si="36"/>
        <v>46655</v>
      </c>
      <c r="Q78" s="132">
        <f t="shared" si="36"/>
        <v>0</v>
      </c>
    </row>
    <row r="79" spans="1:17" ht="12.75">
      <c r="A79" s="133">
        <v>5201</v>
      </c>
      <c r="B79" s="134"/>
      <c r="C79" s="132">
        <f aca="true" t="shared" si="37" ref="C79:Q79">SUM(C80:C80)</f>
        <v>0</v>
      </c>
      <c r="D79" s="132">
        <f t="shared" si="37"/>
        <v>0</v>
      </c>
      <c r="E79" s="132">
        <f t="shared" si="37"/>
        <v>0</v>
      </c>
      <c r="F79" s="132">
        <f t="shared" si="37"/>
        <v>0</v>
      </c>
      <c r="G79" s="132">
        <f t="shared" si="37"/>
        <v>0</v>
      </c>
      <c r="H79" s="132">
        <f t="shared" si="37"/>
        <v>0</v>
      </c>
      <c r="I79" s="132">
        <f t="shared" si="37"/>
        <v>0</v>
      </c>
      <c r="J79" s="132">
        <f t="shared" si="37"/>
        <v>0</v>
      </c>
      <c r="K79" s="132">
        <f t="shared" si="37"/>
        <v>0</v>
      </c>
      <c r="L79" s="132">
        <f t="shared" si="37"/>
        <v>0</v>
      </c>
      <c r="M79" s="132">
        <f t="shared" si="37"/>
        <v>0</v>
      </c>
      <c r="N79" s="132">
        <f t="shared" si="37"/>
        <v>0</v>
      </c>
      <c r="O79" s="132">
        <f t="shared" si="37"/>
        <v>0</v>
      </c>
      <c r="P79" s="132">
        <f t="shared" si="37"/>
        <v>0</v>
      </c>
      <c r="Q79" s="132">
        <f t="shared" si="37"/>
        <v>0</v>
      </c>
    </row>
    <row r="80" spans="1:17" ht="12.75">
      <c r="A80" s="135"/>
      <c r="B80" s="143"/>
      <c r="C80" s="132">
        <f>SUM(H80+M80)</f>
        <v>0</v>
      </c>
      <c r="D80" s="132">
        <f>SUM(I80+N80)</f>
        <v>0</v>
      </c>
      <c r="E80" s="132">
        <f>SUM(J80+O80)</f>
        <v>0</v>
      </c>
      <c r="F80" s="132">
        <f>SUM(K80+P80)</f>
        <v>0</v>
      </c>
      <c r="G80" s="132">
        <f>SUM(L80+Q80)</f>
        <v>0</v>
      </c>
      <c r="H80" s="132">
        <f>SUM(I80:L80)</f>
        <v>0</v>
      </c>
      <c r="I80" s="138"/>
      <c r="J80" s="138"/>
      <c r="K80" s="138"/>
      <c r="L80" s="138"/>
      <c r="M80" s="132">
        <f>SUM(N80:Q80)</f>
        <v>0</v>
      </c>
      <c r="N80" s="138"/>
      <c r="O80" s="138"/>
      <c r="P80" s="138"/>
      <c r="Q80" s="138"/>
    </row>
    <row r="81" spans="1:17" ht="12.75">
      <c r="A81" s="133">
        <v>5203</v>
      </c>
      <c r="B81" s="134"/>
      <c r="C81" s="132">
        <f aca="true" t="shared" si="38" ref="C81:Q81">SUM(C82:C82)</f>
        <v>0</v>
      </c>
      <c r="D81" s="132">
        <f t="shared" si="38"/>
        <v>0</v>
      </c>
      <c r="E81" s="132">
        <f t="shared" si="38"/>
        <v>0</v>
      </c>
      <c r="F81" s="132">
        <f t="shared" si="38"/>
        <v>0</v>
      </c>
      <c r="G81" s="132">
        <f t="shared" si="38"/>
        <v>0</v>
      </c>
      <c r="H81" s="132">
        <f t="shared" si="38"/>
        <v>0</v>
      </c>
      <c r="I81" s="132">
        <f t="shared" si="38"/>
        <v>0</v>
      </c>
      <c r="J81" s="132">
        <f t="shared" si="38"/>
        <v>0</v>
      </c>
      <c r="K81" s="132">
        <f t="shared" si="38"/>
        <v>0</v>
      </c>
      <c r="L81" s="132">
        <f t="shared" si="38"/>
        <v>0</v>
      </c>
      <c r="M81" s="132">
        <f t="shared" si="38"/>
        <v>0</v>
      </c>
      <c r="N81" s="132">
        <f t="shared" si="38"/>
        <v>0</v>
      </c>
      <c r="O81" s="132">
        <f t="shared" si="38"/>
        <v>0</v>
      </c>
      <c r="P81" s="132">
        <f t="shared" si="38"/>
        <v>0</v>
      </c>
      <c r="Q81" s="132">
        <f t="shared" si="38"/>
        <v>0</v>
      </c>
    </row>
    <row r="82" spans="1:17" ht="14.25" customHeight="1">
      <c r="A82" s="140"/>
      <c r="B82" s="143"/>
      <c r="C82" s="132">
        <f>SUM(H82+M82)</f>
        <v>0</v>
      </c>
      <c r="D82" s="132">
        <f>SUM(I82+N82)</f>
        <v>0</v>
      </c>
      <c r="E82" s="132">
        <f>SUM(J82+O82)</f>
        <v>0</v>
      </c>
      <c r="F82" s="132">
        <f>SUM(K82+P82)</f>
        <v>0</v>
      </c>
      <c r="G82" s="132">
        <f>SUM(L82+Q82)</f>
        <v>0</v>
      </c>
      <c r="H82" s="132">
        <f>SUM(I82:L82)</f>
        <v>0</v>
      </c>
      <c r="I82" s="138"/>
      <c r="J82" s="138"/>
      <c r="K82" s="138"/>
      <c r="L82" s="138"/>
      <c r="M82" s="132">
        <f>SUM(N82:Q82)</f>
        <v>0</v>
      </c>
      <c r="N82" s="138"/>
      <c r="O82" s="137"/>
      <c r="P82" s="138"/>
      <c r="Q82" s="138"/>
    </row>
    <row r="83" spans="1:17" ht="12.75">
      <c r="A83" s="133">
        <v>5204</v>
      </c>
      <c r="B83" s="134"/>
      <c r="C83" s="132">
        <f aca="true" t="shared" si="39" ref="C83:Q83">SUM(C84:C84)</f>
        <v>0</v>
      </c>
      <c r="D83" s="132">
        <f t="shared" si="39"/>
        <v>0</v>
      </c>
      <c r="E83" s="132">
        <f t="shared" si="39"/>
        <v>0</v>
      </c>
      <c r="F83" s="132">
        <f t="shared" si="39"/>
        <v>0</v>
      </c>
      <c r="G83" s="132">
        <f t="shared" si="39"/>
        <v>0</v>
      </c>
      <c r="H83" s="132">
        <f t="shared" si="39"/>
        <v>0</v>
      </c>
      <c r="I83" s="132">
        <f t="shared" si="39"/>
        <v>0</v>
      </c>
      <c r="J83" s="132">
        <f t="shared" si="39"/>
        <v>0</v>
      </c>
      <c r="K83" s="132">
        <f t="shared" si="39"/>
        <v>0</v>
      </c>
      <c r="L83" s="132">
        <f t="shared" si="39"/>
        <v>0</v>
      </c>
      <c r="M83" s="132">
        <f t="shared" si="39"/>
        <v>0</v>
      </c>
      <c r="N83" s="132">
        <f t="shared" si="39"/>
        <v>0</v>
      </c>
      <c r="O83" s="132">
        <f t="shared" si="39"/>
        <v>0</v>
      </c>
      <c r="P83" s="132">
        <f t="shared" si="39"/>
        <v>0</v>
      </c>
      <c r="Q83" s="132">
        <f t="shared" si="39"/>
        <v>0</v>
      </c>
    </row>
    <row r="84" spans="1:17" ht="12.75">
      <c r="A84" s="140"/>
      <c r="B84" s="136"/>
      <c r="C84" s="132">
        <f>SUM(H84+M84)</f>
        <v>0</v>
      </c>
      <c r="D84" s="132">
        <f>SUM(I84+N84)</f>
        <v>0</v>
      </c>
      <c r="E84" s="132">
        <f>SUM(J84+O84)</f>
        <v>0</v>
      </c>
      <c r="F84" s="132">
        <f>SUM(K84+P84)</f>
        <v>0</v>
      </c>
      <c r="G84" s="132">
        <f>SUM(L84+Q84)</f>
        <v>0</v>
      </c>
      <c r="H84" s="132">
        <f>SUM(I84:L84)</f>
        <v>0</v>
      </c>
      <c r="I84" s="138"/>
      <c r="J84" s="138"/>
      <c r="K84" s="138"/>
      <c r="L84" s="138"/>
      <c r="M84" s="132">
        <f>SUM(N84:Q84)</f>
        <v>0</v>
      </c>
      <c r="N84" s="138"/>
      <c r="O84" s="137"/>
      <c r="P84" s="138"/>
      <c r="Q84" s="138"/>
    </row>
    <row r="85" spans="1:17" ht="12.75">
      <c r="A85" s="133">
        <v>5206</v>
      </c>
      <c r="B85" s="134"/>
      <c r="C85" s="132">
        <f aca="true" t="shared" si="40" ref="C85:Q85">SUM(C86:C87)</f>
        <v>48311</v>
      </c>
      <c r="D85" s="132">
        <f t="shared" si="40"/>
        <v>0</v>
      </c>
      <c r="E85" s="132">
        <f t="shared" si="40"/>
        <v>1656</v>
      </c>
      <c r="F85" s="132">
        <f t="shared" si="40"/>
        <v>46655</v>
      </c>
      <c r="G85" s="132">
        <f t="shared" si="40"/>
        <v>0</v>
      </c>
      <c r="H85" s="132">
        <f t="shared" si="40"/>
        <v>0</v>
      </c>
      <c r="I85" s="132">
        <f t="shared" si="40"/>
        <v>0</v>
      </c>
      <c r="J85" s="132">
        <f t="shared" si="40"/>
        <v>0</v>
      </c>
      <c r="K85" s="132">
        <f t="shared" si="40"/>
        <v>0</v>
      </c>
      <c r="L85" s="132">
        <f t="shared" si="40"/>
        <v>0</v>
      </c>
      <c r="M85" s="132">
        <f t="shared" si="40"/>
        <v>48311</v>
      </c>
      <c r="N85" s="132">
        <f t="shared" si="40"/>
        <v>0</v>
      </c>
      <c r="O85" s="132">
        <f t="shared" si="40"/>
        <v>1656</v>
      </c>
      <c r="P85" s="132">
        <f t="shared" si="40"/>
        <v>46655</v>
      </c>
      <c r="Q85" s="132">
        <f t="shared" si="40"/>
        <v>0</v>
      </c>
    </row>
    <row r="86" spans="1:17" ht="25.5">
      <c r="A86" s="135" t="s">
        <v>547</v>
      </c>
      <c r="B86" s="136">
        <v>619</v>
      </c>
      <c r="C86" s="132">
        <f aca="true" t="shared" si="41" ref="C86:G87">SUM(H86+M86)</f>
        <v>1656</v>
      </c>
      <c r="D86" s="132">
        <f t="shared" si="41"/>
        <v>0</v>
      </c>
      <c r="E86" s="132">
        <f t="shared" si="41"/>
        <v>1656</v>
      </c>
      <c r="F86" s="132">
        <f t="shared" si="41"/>
        <v>0</v>
      </c>
      <c r="G86" s="132">
        <f t="shared" si="41"/>
        <v>0</v>
      </c>
      <c r="H86" s="132">
        <f>SUM(I86:L86)</f>
        <v>0</v>
      </c>
      <c r="I86" s="138"/>
      <c r="J86" s="138"/>
      <c r="K86" s="138"/>
      <c r="L86" s="138"/>
      <c r="M86" s="132">
        <f>SUM(N86:Q86)</f>
        <v>1656</v>
      </c>
      <c r="N86" s="138"/>
      <c r="O86" s="137">
        <v>1656</v>
      </c>
      <c r="P86" s="138"/>
      <c r="Q86" s="138"/>
    </row>
    <row r="87" spans="1:17" ht="12.75">
      <c r="A87" s="277" t="s">
        <v>548</v>
      </c>
      <c r="B87" s="278">
        <v>629</v>
      </c>
      <c r="C87" s="132">
        <f t="shared" si="41"/>
        <v>46655</v>
      </c>
      <c r="D87" s="132">
        <f t="shared" si="41"/>
        <v>0</v>
      </c>
      <c r="E87" s="132">
        <f t="shared" si="41"/>
        <v>0</v>
      </c>
      <c r="F87" s="132">
        <f t="shared" si="41"/>
        <v>46655</v>
      </c>
      <c r="G87" s="132">
        <f t="shared" si="41"/>
        <v>0</v>
      </c>
      <c r="H87" s="132">
        <f>SUM(I87:L87)</f>
        <v>0</v>
      </c>
      <c r="I87" s="138"/>
      <c r="J87" s="138"/>
      <c r="K87" s="138"/>
      <c r="L87" s="138"/>
      <c r="M87" s="132">
        <f>SUM(N87:Q87)</f>
        <v>46655</v>
      </c>
      <c r="N87" s="138"/>
      <c r="O87" s="137"/>
      <c r="P87" s="138">
        <v>46655</v>
      </c>
      <c r="Q87" s="138"/>
    </row>
    <row r="88" spans="1:17" ht="25.5">
      <c r="A88" s="130" t="s">
        <v>306</v>
      </c>
      <c r="B88" s="131"/>
      <c r="C88" s="132">
        <f aca="true" t="shared" si="42" ref="C88:Q88">SUM(C94+C91+C89)</f>
        <v>297022</v>
      </c>
      <c r="D88" s="132">
        <f t="shared" si="42"/>
        <v>106200</v>
      </c>
      <c r="E88" s="132">
        <f t="shared" si="42"/>
        <v>185800</v>
      </c>
      <c r="F88" s="132">
        <f t="shared" si="42"/>
        <v>5022</v>
      </c>
      <c r="G88" s="132">
        <f t="shared" si="42"/>
        <v>0</v>
      </c>
      <c r="H88" s="132">
        <f t="shared" si="42"/>
        <v>0</v>
      </c>
      <c r="I88" s="132">
        <f t="shared" si="42"/>
        <v>0</v>
      </c>
      <c r="J88" s="132">
        <f t="shared" si="42"/>
        <v>0</v>
      </c>
      <c r="K88" s="132">
        <f t="shared" si="42"/>
        <v>0</v>
      </c>
      <c r="L88" s="132">
        <f t="shared" si="42"/>
        <v>0</v>
      </c>
      <c r="M88" s="132">
        <f t="shared" si="42"/>
        <v>297022</v>
      </c>
      <c r="N88" s="132">
        <f t="shared" si="42"/>
        <v>106200</v>
      </c>
      <c r="O88" s="132">
        <f t="shared" si="42"/>
        <v>185800</v>
      </c>
      <c r="P88" s="132">
        <f t="shared" si="42"/>
        <v>5022</v>
      </c>
      <c r="Q88" s="132">
        <f t="shared" si="42"/>
        <v>0</v>
      </c>
    </row>
    <row r="89" spans="1:17" ht="12.75">
      <c r="A89" s="133">
        <v>5203</v>
      </c>
      <c r="B89" s="131"/>
      <c r="C89" s="132">
        <f>C90</f>
        <v>5022</v>
      </c>
      <c r="D89" s="132">
        <f aca="true" t="shared" si="43" ref="D89:Q89">D90</f>
        <v>0</v>
      </c>
      <c r="E89" s="132">
        <f t="shared" si="43"/>
        <v>0</v>
      </c>
      <c r="F89" s="132">
        <f t="shared" si="43"/>
        <v>5022</v>
      </c>
      <c r="G89" s="132">
        <f t="shared" si="43"/>
        <v>0</v>
      </c>
      <c r="H89" s="132">
        <f t="shared" si="43"/>
        <v>0</v>
      </c>
      <c r="I89" s="132">
        <f t="shared" si="43"/>
        <v>0</v>
      </c>
      <c r="J89" s="132">
        <f t="shared" si="43"/>
        <v>0</v>
      </c>
      <c r="K89" s="132">
        <f t="shared" si="43"/>
        <v>0</v>
      </c>
      <c r="L89" s="132">
        <f t="shared" si="43"/>
        <v>0</v>
      </c>
      <c r="M89" s="132">
        <f t="shared" si="43"/>
        <v>5022</v>
      </c>
      <c r="N89" s="132">
        <f t="shared" si="43"/>
        <v>0</v>
      </c>
      <c r="O89" s="132">
        <f t="shared" si="43"/>
        <v>0</v>
      </c>
      <c r="P89" s="132">
        <f t="shared" si="43"/>
        <v>5022</v>
      </c>
      <c r="Q89" s="132">
        <f t="shared" si="43"/>
        <v>0</v>
      </c>
    </row>
    <row r="90" spans="1:17" ht="25.5">
      <c r="A90" s="277" t="s">
        <v>549</v>
      </c>
      <c r="B90" s="278">
        <v>759</v>
      </c>
      <c r="C90" s="132">
        <f>SUM(H90+M90)</f>
        <v>5022</v>
      </c>
      <c r="D90" s="132">
        <f>SUM(I90+N90)</f>
        <v>0</v>
      </c>
      <c r="E90" s="132">
        <f>SUM(J90+O90)</f>
        <v>0</v>
      </c>
      <c r="F90" s="132">
        <f>SUM(K90+P90)</f>
        <v>5022</v>
      </c>
      <c r="G90" s="132">
        <f>SUM(L90+Q90)</f>
        <v>0</v>
      </c>
      <c r="H90" s="132">
        <f>SUM(I90:L90)</f>
        <v>0</v>
      </c>
      <c r="I90" s="137"/>
      <c r="J90" s="137"/>
      <c r="K90" s="137"/>
      <c r="L90" s="137"/>
      <c r="M90" s="132">
        <f>SUM(N90:Q90)</f>
        <v>5022</v>
      </c>
      <c r="N90" s="137"/>
      <c r="O90" s="137"/>
      <c r="P90" s="137">
        <v>5022</v>
      </c>
      <c r="Q90" s="137"/>
    </row>
    <row r="91" spans="1:17" ht="12.75">
      <c r="A91" s="133">
        <v>5204</v>
      </c>
      <c r="B91" s="131"/>
      <c r="C91" s="132">
        <f>C92+C93</f>
        <v>32000</v>
      </c>
      <c r="D91" s="132">
        <f aca="true" t="shared" si="44" ref="D91:Q91">D92+D93</f>
        <v>0</v>
      </c>
      <c r="E91" s="132">
        <f t="shared" si="44"/>
        <v>32000</v>
      </c>
      <c r="F91" s="132">
        <f t="shared" si="44"/>
        <v>0</v>
      </c>
      <c r="G91" s="132">
        <f t="shared" si="44"/>
        <v>0</v>
      </c>
      <c r="H91" s="132">
        <f t="shared" si="44"/>
        <v>0</v>
      </c>
      <c r="I91" s="132">
        <f t="shared" si="44"/>
        <v>0</v>
      </c>
      <c r="J91" s="132">
        <f t="shared" si="44"/>
        <v>0</v>
      </c>
      <c r="K91" s="132">
        <f t="shared" si="44"/>
        <v>0</v>
      </c>
      <c r="L91" s="132">
        <f t="shared" si="44"/>
        <v>0</v>
      </c>
      <c r="M91" s="132">
        <f t="shared" si="44"/>
        <v>32000</v>
      </c>
      <c r="N91" s="132">
        <f t="shared" si="44"/>
        <v>0</v>
      </c>
      <c r="O91" s="132">
        <f>O92+O93</f>
        <v>32000</v>
      </c>
      <c r="P91" s="132">
        <f t="shared" si="44"/>
        <v>0</v>
      </c>
      <c r="Q91" s="132">
        <f t="shared" si="44"/>
        <v>0</v>
      </c>
    </row>
    <row r="92" spans="1:17" ht="12.75">
      <c r="A92" s="135" t="s">
        <v>312</v>
      </c>
      <c r="B92" s="136">
        <v>714</v>
      </c>
      <c r="C92" s="132">
        <f aca="true" t="shared" si="45" ref="C92:G93">SUM(H92+M92)</f>
        <v>25000</v>
      </c>
      <c r="D92" s="132">
        <f t="shared" si="45"/>
        <v>0</v>
      </c>
      <c r="E92" s="132">
        <f t="shared" si="45"/>
        <v>25000</v>
      </c>
      <c r="F92" s="132">
        <f t="shared" si="45"/>
        <v>0</v>
      </c>
      <c r="G92" s="132">
        <f t="shared" si="45"/>
        <v>0</v>
      </c>
      <c r="H92" s="132">
        <f>SUM(I92:L92)</f>
        <v>0</v>
      </c>
      <c r="I92" s="137"/>
      <c r="J92" s="137"/>
      <c r="K92" s="137"/>
      <c r="L92" s="137"/>
      <c r="M92" s="132">
        <f>SUM(N92:Q92)</f>
        <v>25000</v>
      </c>
      <c r="N92" s="137"/>
      <c r="O92" s="137">
        <v>25000</v>
      </c>
      <c r="P92" s="137"/>
      <c r="Q92" s="137"/>
    </row>
    <row r="93" spans="1:17" ht="12.75">
      <c r="A93" s="135" t="s">
        <v>550</v>
      </c>
      <c r="B93" s="136">
        <v>714</v>
      </c>
      <c r="C93" s="132">
        <f t="shared" si="45"/>
        <v>7000</v>
      </c>
      <c r="D93" s="132">
        <f t="shared" si="45"/>
        <v>0</v>
      </c>
      <c r="E93" s="132">
        <f t="shared" si="45"/>
        <v>7000</v>
      </c>
      <c r="F93" s="132">
        <f t="shared" si="45"/>
        <v>0</v>
      </c>
      <c r="G93" s="132">
        <f t="shared" si="45"/>
        <v>0</v>
      </c>
      <c r="H93" s="132">
        <f>SUM(I93:L93)</f>
        <v>0</v>
      </c>
      <c r="I93" s="137"/>
      <c r="J93" s="137"/>
      <c r="K93" s="137"/>
      <c r="L93" s="137"/>
      <c r="M93" s="132">
        <f>SUM(N93:Q93)</f>
        <v>7000</v>
      </c>
      <c r="N93" s="137"/>
      <c r="O93" s="137">
        <v>7000</v>
      </c>
      <c r="P93" s="137"/>
      <c r="Q93" s="137"/>
    </row>
    <row r="94" spans="1:17" ht="12.75">
      <c r="A94" s="133">
        <v>5206</v>
      </c>
      <c r="B94" s="134"/>
      <c r="C94" s="132">
        <f>C95+C96</f>
        <v>260000</v>
      </c>
      <c r="D94" s="132">
        <f aca="true" t="shared" si="46" ref="D94:Q94">D95+D96</f>
        <v>106200</v>
      </c>
      <c r="E94" s="132">
        <f t="shared" si="46"/>
        <v>153800</v>
      </c>
      <c r="F94" s="132">
        <f t="shared" si="46"/>
        <v>0</v>
      </c>
      <c r="G94" s="132">
        <f t="shared" si="46"/>
        <v>0</v>
      </c>
      <c r="H94" s="132">
        <f t="shared" si="46"/>
        <v>0</v>
      </c>
      <c r="I94" s="132">
        <f t="shared" si="46"/>
        <v>0</v>
      </c>
      <c r="J94" s="132">
        <f t="shared" si="46"/>
        <v>0</v>
      </c>
      <c r="K94" s="132">
        <f t="shared" si="46"/>
        <v>0</v>
      </c>
      <c r="L94" s="132">
        <f t="shared" si="46"/>
        <v>0</v>
      </c>
      <c r="M94" s="132">
        <f t="shared" si="46"/>
        <v>260000</v>
      </c>
      <c r="N94" s="132">
        <f t="shared" si="46"/>
        <v>106200</v>
      </c>
      <c r="O94" s="132">
        <f t="shared" si="46"/>
        <v>153800</v>
      </c>
      <c r="P94" s="132">
        <f t="shared" si="46"/>
        <v>0</v>
      </c>
      <c r="Q94" s="132">
        <f t="shared" si="46"/>
        <v>0</v>
      </c>
    </row>
    <row r="95" spans="1:17" ht="16.5" customHeight="1">
      <c r="A95" s="135" t="s">
        <v>551</v>
      </c>
      <c r="B95" s="136">
        <v>714</v>
      </c>
      <c r="C95" s="132">
        <f aca="true" t="shared" si="47" ref="C95:G96">SUM(H95+M95)</f>
        <v>60000</v>
      </c>
      <c r="D95" s="132">
        <f t="shared" si="47"/>
        <v>0</v>
      </c>
      <c r="E95" s="132">
        <f t="shared" si="47"/>
        <v>60000</v>
      </c>
      <c r="F95" s="132">
        <f t="shared" si="47"/>
        <v>0</v>
      </c>
      <c r="G95" s="132">
        <f t="shared" si="47"/>
        <v>0</v>
      </c>
      <c r="H95" s="132">
        <f>SUM(I95:L95)</f>
        <v>0</v>
      </c>
      <c r="I95" s="137"/>
      <c r="J95" s="137"/>
      <c r="K95" s="137"/>
      <c r="L95" s="137"/>
      <c r="M95" s="132">
        <f>SUM(N95:Q95)</f>
        <v>60000</v>
      </c>
      <c r="N95" s="137"/>
      <c r="O95" s="137">
        <v>60000</v>
      </c>
      <c r="P95" s="137"/>
      <c r="Q95" s="137"/>
    </row>
    <row r="96" spans="1:17" ht="12.75">
      <c r="A96" s="135" t="s">
        <v>552</v>
      </c>
      <c r="B96" s="136">
        <v>714</v>
      </c>
      <c r="C96" s="132">
        <f t="shared" si="47"/>
        <v>200000</v>
      </c>
      <c r="D96" s="132">
        <f t="shared" si="47"/>
        <v>106200</v>
      </c>
      <c r="E96" s="132">
        <f t="shared" si="47"/>
        <v>93800</v>
      </c>
      <c r="F96" s="132">
        <f t="shared" si="47"/>
        <v>0</v>
      </c>
      <c r="G96" s="132">
        <f t="shared" si="47"/>
        <v>0</v>
      </c>
      <c r="H96" s="132">
        <f>SUM(I96:L96)</f>
        <v>0</v>
      </c>
      <c r="I96" s="137"/>
      <c r="J96" s="137"/>
      <c r="K96" s="137"/>
      <c r="L96" s="137"/>
      <c r="M96" s="132">
        <f>SUM(N96:Q96)</f>
        <v>200000</v>
      </c>
      <c r="N96" s="142">
        <v>106200</v>
      </c>
      <c r="O96" s="137">
        <v>93800</v>
      </c>
      <c r="P96" s="137"/>
      <c r="Q96" s="137"/>
    </row>
    <row r="97" spans="1:17" ht="25.5">
      <c r="A97" s="130" t="s">
        <v>308</v>
      </c>
      <c r="B97" s="131"/>
      <c r="C97" s="132">
        <f>SUM(C98)</f>
        <v>0</v>
      </c>
      <c r="D97" s="132">
        <f aca="true" t="shared" si="48" ref="D97:Q97">SUM(D98)</f>
        <v>0</v>
      </c>
      <c r="E97" s="132">
        <f t="shared" si="48"/>
        <v>0</v>
      </c>
      <c r="F97" s="132">
        <f t="shared" si="48"/>
        <v>0</v>
      </c>
      <c r="G97" s="132">
        <f t="shared" si="48"/>
        <v>0</v>
      </c>
      <c r="H97" s="132">
        <f t="shared" si="48"/>
        <v>0</v>
      </c>
      <c r="I97" s="132">
        <f t="shared" si="48"/>
        <v>0</v>
      </c>
      <c r="J97" s="132">
        <f t="shared" si="48"/>
        <v>0</v>
      </c>
      <c r="K97" s="132">
        <f t="shared" si="48"/>
        <v>0</v>
      </c>
      <c r="L97" s="132">
        <f t="shared" si="48"/>
        <v>0</v>
      </c>
      <c r="M97" s="132">
        <f t="shared" si="48"/>
        <v>0</v>
      </c>
      <c r="N97" s="132">
        <f t="shared" si="48"/>
        <v>0</v>
      </c>
      <c r="O97" s="132">
        <f t="shared" si="48"/>
        <v>0</v>
      </c>
      <c r="P97" s="132">
        <f t="shared" si="48"/>
        <v>0</v>
      </c>
      <c r="Q97" s="132">
        <f t="shared" si="48"/>
        <v>0</v>
      </c>
    </row>
    <row r="98" spans="1:17" ht="12.75">
      <c r="A98" s="133">
        <v>5201</v>
      </c>
      <c r="B98" s="134"/>
      <c r="C98" s="132">
        <f aca="true" t="shared" si="49" ref="C98:Q98">SUM(C99:C99)</f>
        <v>0</v>
      </c>
      <c r="D98" s="132">
        <f t="shared" si="49"/>
        <v>0</v>
      </c>
      <c r="E98" s="132">
        <f t="shared" si="49"/>
        <v>0</v>
      </c>
      <c r="F98" s="132">
        <f t="shared" si="49"/>
        <v>0</v>
      </c>
      <c r="G98" s="132">
        <f t="shared" si="49"/>
        <v>0</v>
      </c>
      <c r="H98" s="132">
        <f t="shared" si="49"/>
        <v>0</v>
      </c>
      <c r="I98" s="132">
        <f t="shared" si="49"/>
        <v>0</v>
      </c>
      <c r="J98" s="132">
        <f t="shared" si="49"/>
        <v>0</v>
      </c>
      <c r="K98" s="132">
        <f t="shared" si="49"/>
        <v>0</v>
      </c>
      <c r="L98" s="132">
        <f t="shared" si="49"/>
        <v>0</v>
      </c>
      <c r="M98" s="132">
        <f t="shared" si="49"/>
        <v>0</v>
      </c>
      <c r="N98" s="132">
        <f t="shared" si="49"/>
        <v>0</v>
      </c>
      <c r="O98" s="132">
        <f t="shared" si="49"/>
        <v>0</v>
      </c>
      <c r="P98" s="132">
        <f t="shared" si="49"/>
        <v>0</v>
      </c>
      <c r="Q98" s="132">
        <f t="shared" si="49"/>
        <v>0</v>
      </c>
    </row>
    <row r="99" spans="1:17" ht="12.75">
      <c r="A99" s="140"/>
      <c r="B99" s="143"/>
      <c r="C99" s="132">
        <f>SUM(H99+M99)</f>
        <v>0</v>
      </c>
      <c r="D99" s="132">
        <f>SUM(I99+N99)</f>
        <v>0</v>
      </c>
      <c r="E99" s="132">
        <f>SUM(J99+O99)</f>
        <v>0</v>
      </c>
      <c r="F99" s="132">
        <f>SUM(K99+P99)</f>
        <v>0</v>
      </c>
      <c r="G99" s="132">
        <f>SUM(L99+Q99)</f>
        <v>0</v>
      </c>
      <c r="H99" s="132">
        <f>SUM(I99:L99)</f>
        <v>0</v>
      </c>
      <c r="I99" s="139"/>
      <c r="J99" s="139"/>
      <c r="K99" s="139"/>
      <c r="L99" s="139"/>
      <c r="M99" s="132">
        <f>SUM(N99:Q99)</f>
        <v>0</v>
      </c>
      <c r="N99" s="139"/>
      <c r="O99" s="139"/>
      <c r="P99" s="139"/>
      <c r="Q99" s="139"/>
    </row>
    <row r="100" spans="1:17" ht="12.75">
      <c r="A100" s="122" t="s">
        <v>313</v>
      </c>
      <c r="B100" s="123"/>
      <c r="C100" s="129">
        <f aca="true" t="shared" si="50" ref="C100:Q100">SUM(C101+C106)</f>
        <v>16800</v>
      </c>
      <c r="D100" s="129">
        <f t="shared" si="50"/>
        <v>0</v>
      </c>
      <c r="E100" s="129">
        <f t="shared" si="50"/>
        <v>16800</v>
      </c>
      <c r="F100" s="129">
        <f t="shared" si="50"/>
        <v>0</v>
      </c>
      <c r="G100" s="129">
        <f t="shared" si="50"/>
        <v>0</v>
      </c>
      <c r="H100" s="129">
        <f t="shared" si="50"/>
        <v>0</v>
      </c>
      <c r="I100" s="129">
        <f t="shared" si="50"/>
        <v>0</v>
      </c>
      <c r="J100" s="129">
        <f t="shared" si="50"/>
        <v>0</v>
      </c>
      <c r="K100" s="129">
        <f t="shared" si="50"/>
        <v>0</v>
      </c>
      <c r="L100" s="129">
        <f t="shared" si="50"/>
        <v>0</v>
      </c>
      <c r="M100" s="129">
        <f t="shared" si="50"/>
        <v>16800</v>
      </c>
      <c r="N100" s="129">
        <f t="shared" si="50"/>
        <v>0</v>
      </c>
      <c r="O100" s="129">
        <f t="shared" si="50"/>
        <v>16800</v>
      </c>
      <c r="P100" s="129">
        <f t="shared" si="50"/>
        <v>0</v>
      </c>
      <c r="Q100" s="129">
        <f t="shared" si="50"/>
        <v>0</v>
      </c>
    </row>
    <row r="101" spans="1:17" ht="12.75">
      <c r="A101" s="130" t="s">
        <v>310</v>
      </c>
      <c r="B101" s="134"/>
      <c r="C101" s="132">
        <f aca="true" t="shared" si="51" ref="C101:Q101">SUM(C102+C104)</f>
        <v>0</v>
      </c>
      <c r="D101" s="132">
        <f t="shared" si="51"/>
        <v>0</v>
      </c>
      <c r="E101" s="132">
        <f t="shared" si="51"/>
        <v>0</v>
      </c>
      <c r="F101" s="132">
        <f t="shared" si="51"/>
        <v>0</v>
      </c>
      <c r="G101" s="132">
        <f t="shared" si="51"/>
        <v>0</v>
      </c>
      <c r="H101" s="132">
        <f t="shared" si="51"/>
        <v>0</v>
      </c>
      <c r="I101" s="132">
        <f t="shared" si="51"/>
        <v>0</v>
      </c>
      <c r="J101" s="132">
        <f t="shared" si="51"/>
        <v>0</v>
      </c>
      <c r="K101" s="132">
        <f t="shared" si="51"/>
        <v>0</v>
      </c>
      <c r="L101" s="132">
        <f t="shared" si="51"/>
        <v>0</v>
      </c>
      <c r="M101" s="132">
        <f t="shared" si="51"/>
        <v>0</v>
      </c>
      <c r="N101" s="132">
        <f t="shared" si="51"/>
        <v>0</v>
      </c>
      <c r="O101" s="132">
        <f t="shared" si="51"/>
        <v>0</v>
      </c>
      <c r="P101" s="132">
        <f t="shared" si="51"/>
        <v>0</v>
      </c>
      <c r="Q101" s="132">
        <f t="shared" si="51"/>
        <v>0</v>
      </c>
    </row>
    <row r="102" spans="1:17" ht="12.75">
      <c r="A102" s="133">
        <v>5301</v>
      </c>
      <c r="B102" s="134"/>
      <c r="C102" s="132">
        <f aca="true" t="shared" si="52" ref="C102:Q102">SUM(C103:C103)</f>
        <v>0</v>
      </c>
      <c r="D102" s="132">
        <f t="shared" si="52"/>
        <v>0</v>
      </c>
      <c r="E102" s="132">
        <f t="shared" si="52"/>
        <v>0</v>
      </c>
      <c r="F102" s="132">
        <f t="shared" si="52"/>
        <v>0</v>
      </c>
      <c r="G102" s="132">
        <f t="shared" si="52"/>
        <v>0</v>
      </c>
      <c r="H102" s="132">
        <f t="shared" si="52"/>
        <v>0</v>
      </c>
      <c r="I102" s="132">
        <f t="shared" si="52"/>
        <v>0</v>
      </c>
      <c r="J102" s="132">
        <f t="shared" si="52"/>
        <v>0</v>
      </c>
      <c r="K102" s="132">
        <f t="shared" si="52"/>
        <v>0</v>
      </c>
      <c r="L102" s="132">
        <f t="shared" si="52"/>
        <v>0</v>
      </c>
      <c r="M102" s="132">
        <f t="shared" si="52"/>
        <v>0</v>
      </c>
      <c r="N102" s="132">
        <f t="shared" si="52"/>
        <v>0</v>
      </c>
      <c r="O102" s="132">
        <f t="shared" si="52"/>
        <v>0</v>
      </c>
      <c r="P102" s="132">
        <f t="shared" si="52"/>
        <v>0</v>
      </c>
      <c r="Q102" s="132">
        <f t="shared" si="52"/>
        <v>0</v>
      </c>
    </row>
    <row r="103" spans="1:17" ht="12.75">
      <c r="A103" s="140"/>
      <c r="B103" s="136"/>
      <c r="C103" s="132">
        <f>SUM(H103+M103)</f>
        <v>0</v>
      </c>
      <c r="D103" s="132">
        <f>SUM(I103+N103)</f>
        <v>0</v>
      </c>
      <c r="E103" s="132">
        <f>SUM(J103+O103)</f>
        <v>0</v>
      </c>
      <c r="F103" s="132">
        <f>SUM(K103+P103)</f>
        <v>0</v>
      </c>
      <c r="G103" s="132">
        <f>SUM(L103+Q103)</f>
        <v>0</v>
      </c>
      <c r="H103" s="132">
        <f>SUM(I103:L103)</f>
        <v>0</v>
      </c>
      <c r="I103" s="138"/>
      <c r="J103" s="138"/>
      <c r="K103" s="138"/>
      <c r="L103" s="138"/>
      <c r="M103" s="132">
        <f>SUM(N103:Q103)</f>
        <v>0</v>
      </c>
      <c r="N103" s="138"/>
      <c r="O103" s="138"/>
      <c r="P103" s="138"/>
      <c r="Q103" s="138"/>
    </row>
    <row r="104" spans="1:17" ht="12.75">
      <c r="A104" s="133">
        <v>5309</v>
      </c>
      <c r="B104" s="134"/>
      <c r="C104" s="132">
        <f aca="true" t="shared" si="53" ref="C104:Q104">SUM(C105:C105)</f>
        <v>0</v>
      </c>
      <c r="D104" s="132">
        <f t="shared" si="53"/>
        <v>0</v>
      </c>
      <c r="E104" s="132">
        <f t="shared" si="53"/>
        <v>0</v>
      </c>
      <c r="F104" s="132">
        <f t="shared" si="53"/>
        <v>0</v>
      </c>
      <c r="G104" s="132">
        <f t="shared" si="53"/>
        <v>0</v>
      </c>
      <c r="H104" s="132">
        <f t="shared" si="53"/>
        <v>0</v>
      </c>
      <c r="I104" s="132">
        <f t="shared" si="53"/>
        <v>0</v>
      </c>
      <c r="J104" s="132">
        <f t="shared" si="53"/>
        <v>0</v>
      </c>
      <c r="K104" s="132">
        <f t="shared" si="53"/>
        <v>0</v>
      </c>
      <c r="L104" s="132">
        <f t="shared" si="53"/>
        <v>0</v>
      </c>
      <c r="M104" s="132">
        <f t="shared" si="53"/>
        <v>0</v>
      </c>
      <c r="N104" s="132">
        <f t="shared" si="53"/>
        <v>0</v>
      </c>
      <c r="O104" s="132">
        <f t="shared" si="53"/>
        <v>0</v>
      </c>
      <c r="P104" s="132">
        <f t="shared" si="53"/>
        <v>0</v>
      </c>
      <c r="Q104" s="132">
        <f t="shared" si="53"/>
        <v>0</v>
      </c>
    </row>
    <row r="105" spans="1:17" ht="12.75">
      <c r="A105" s="135"/>
      <c r="B105" s="136"/>
      <c r="C105" s="132">
        <f>SUM(H105+M105)</f>
        <v>0</v>
      </c>
      <c r="D105" s="132">
        <f>SUM(I105+N105)</f>
        <v>0</v>
      </c>
      <c r="E105" s="132">
        <f>SUM(J105+O105)</f>
        <v>0</v>
      </c>
      <c r="F105" s="132">
        <f>SUM(K105+P105)</f>
        <v>0</v>
      </c>
      <c r="G105" s="132">
        <f>SUM(L105+Q105)</f>
        <v>0</v>
      </c>
      <c r="H105" s="132">
        <f>SUM(I105:L105)</f>
        <v>0</v>
      </c>
      <c r="I105" s="138"/>
      <c r="J105" s="138"/>
      <c r="K105" s="138"/>
      <c r="L105" s="138"/>
      <c r="M105" s="132">
        <f>SUM(N105:Q105)</f>
        <v>0</v>
      </c>
      <c r="N105" s="137"/>
      <c r="O105" s="137"/>
      <c r="P105" s="138"/>
      <c r="Q105" s="138"/>
    </row>
    <row r="106" spans="1:17" ht="25.5">
      <c r="A106" s="130" t="s">
        <v>304</v>
      </c>
      <c r="B106" s="134"/>
      <c r="C106" s="132">
        <f>C107</f>
        <v>16800</v>
      </c>
      <c r="D106" s="132">
        <f aca="true" t="shared" si="54" ref="D106:Q106">D107</f>
        <v>0</v>
      </c>
      <c r="E106" s="132">
        <f t="shared" si="54"/>
        <v>16800</v>
      </c>
      <c r="F106" s="132">
        <f t="shared" si="54"/>
        <v>0</v>
      </c>
      <c r="G106" s="132">
        <f t="shared" si="54"/>
        <v>0</v>
      </c>
      <c r="H106" s="132">
        <f t="shared" si="54"/>
        <v>0</v>
      </c>
      <c r="I106" s="132">
        <f t="shared" si="54"/>
        <v>0</v>
      </c>
      <c r="J106" s="132">
        <f t="shared" si="54"/>
        <v>0</v>
      </c>
      <c r="K106" s="132">
        <f t="shared" si="54"/>
        <v>0</v>
      </c>
      <c r="L106" s="132">
        <f t="shared" si="54"/>
        <v>0</v>
      </c>
      <c r="M106" s="132">
        <f t="shared" si="54"/>
        <v>16800</v>
      </c>
      <c r="N106" s="132">
        <f t="shared" si="54"/>
        <v>0</v>
      </c>
      <c r="O106" s="132">
        <f t="shared" si="54"/>
        <v>16800</v>
      </c>
      <c r="P106" s="132">
        <f t="shared" si="54"/>
        <v>0</v>
      </c>
      <c r="Q106" s="132">
        <f t="shared" si="54"/>
        <v>0</v>
      </c>
    </row>
    <row r="107" spans="1:17" ht="12.75">
      <c r="A107" s="140" t="s">
        <v>553</v>
      </c>
      <c r="B107" s="136">
        <v>627</v>
      </c>
      <c r="C107" s="132">
        <f>SUM(H107+M107)</f>
        <v>16800</v>
      </c>
      <c r="D107" s="132">
        <f>SUM(I107+N107)</f>
        <v>0</v>
      </c>
      <c r="E107" s="132">
        <f>SUM(J107+O107)</f>
        <v>16800</v>
      </c>
      <c r="F107" s="132">
        <f>SUM(K107+P107)</f>
        <v>0</v>
      </c>
      <c r="G107" s="132">
        <f>SUM(L107+Q107)</f>
        <v>0</v>
      </c>
      <c r="H107" s="132">
        <f>SUM(I107:L107)</f>
        <v>0</v>
      </c>
      <c r="I107" s="138"/>
      <c r="J107" s="138"/>
      <c r="K107" s="138"/>
      <c r="L107" s="138"/>
      <c r="M107" s="132">
        <f>SUM(N107:Q107)</f>
        <v>16800</v>
      </c>
      <c r="N107" s="137"/>
      <c r="O107" s="137">
        <v>16800</v>
      </c>
      <c r="P107" s="138"/>
      <c r="Q107" s="138"/>
    </row>
    <row r="108" spans="1:17" ht="12.75">
      <c r="A108" s="122" t="s">
        <v>314</v>
      </c>
      <c r="B108" s="123"/>
      <c r="C108" s="129">
        <f aca="true" t="shared" si="55" ref="C108:Q109">SUM(C109)</f>
        <v>0</v>
      </c>
      <c r="D108" s="129">
        <f t="shared" si="55"/>
        <v>0</v>
      </c>
      <c r="E108" s="129">
        <f t="shared" si="55"/>
        <v>0</v>
      </c>
      <c r="F108" s="129">
        <f t="shared" si="55"/>
        <v>0</v>
      </c>
      <c r="G108" s="129">
        <f t="shared" si="55"/>
        <v>0</v>
      </c>
      <c r="H108" s="129">
        <f t="shared" si="55"/>
        <v>0</v>
      </c>
      <c r="I108" s="129">
        <f t="shared" si="55"/>
        <v>0</v>
      </c>
      <c r="J108" s="129">
        <f t="shared" si="55"/>
        <v>0</v>
      </c>
      <c r="K108" s="129">
        <f t="shared" si="55"/>
        <v>0</v>
      </c>
      <c r="L108" s="129">
        <f t="shared" si="55"/>
        <v>0</v>
      </c>
      <c r="M108" s="129">
        <f t="shared" si="55"/>
        <v>0</v>
      </c>
      <c r="N108" s="129">
        <f t="shared" si="55"/>
        <v>0</v>
      </c>
      <c r="O108" s="129">
        <f t="shared" si="55"/>
        <v>0</v>
      </c>
      <c r="P108" s="129">
        <f t="shared" si="55"/>
        <v>0</v>
      </c>
      <c r="Q108" s="129">
        <f t="shared" si="55"/>
        <v>0</v>
      </c>
    </row>
    <row r="109" spans="1:17" ht="25.5">
      <c r="A109" s="130" t="s">
        <v>306</v>
      </c>
      <c r="B109" s="134"/>
      <c r="C109" s="132">
        <f t="shared" si="55"/>
        <v>0</v>
      </c>
      <c r="D109" s="132">
        <f t="shared" si="55"/>
        <v>0</v>
      </c>
      <c r="E109" s="132">
        <f t="shared" si="55"/>
        <v>0</v>
      </c>
      <c r="F109" s="132">
        <f t="shared" si="55"/>
        <v>0</v>
      </c>
      <c r="G109" s="132">
        <f t="shared" si="55"/>
        <v>0</v>
      </c>
      <c r="H109" s="132">
        <f t="shared" si="55"/>
        <v>0</v>
      </c>
      <c r="I109" s="132">
        <f t="shared" si="55"/>
        <v>0</v>
      </c>
      <c r="J109" s="132">
        <f t="shared" si="55"/>
        <v>0</v>
      </c>
      <c r="K109" s="132">
        <f t="shared" si="55"/>
        <v>0</v>
      </c>
      <c r="L109" s="132">
        <f t="shared" si="55"/>
        <v>0</v>
      </c>
      <c r="M109" s="132">
        <f t="shared" si="55"/>
        <v>0</v>
      </c>
      <c r="N109" s="132">
        <f t="shared" si="55"/>
        <v>0</v>
      </c>
      <c r="O109" s="132">
        <f t="shared" si="55"/>
        <v>0</v>
      </c>
      <c r="P109" s="132">
        <f t="shared" si="55"/>
        <v>0</v>
      </c>
      <c r="Q109" s="132">
        <f t="shared" si="55"/>
        <v>0</v>
      </c>
    </row>
    <row r="110" spans="1:17" ht="12.75">
      <c r="A110" s="133">
        <v>5400</v>
      </c>
      <c r="B110" s="134"/>
      <c r="C110" s="132">
        <f aca="true" t="shared" si="56" ref="C110:Q110">SUM(C111:C111)</f>
        <v>0</v>
      </c>
      <c r="D110" s="132">
        <f t="shared" si="56"/>
        <v>0</v>
      </c>
      <c r="E110" s="132">
        <f t="shared" si="56"/>
        <v>0</v>
      </c>
      <c r="F110" s="132">
        <f t="shared" si="56"/>
        <v>0</v>
      </c>
      <c r="G110" s="132">
        <f t="shared" si="56"/>
        <v>0</v>
      </c>
      <c r="H110" s="132">
        <f t="shared" si="56"/>
        <v>0</v>
      </c>
      <c r="I110" s="132">
        <f t="shared" si="56"/>
        <v>0</v>
      </c>
      <c r="J110" s="132">
        <f t="shared" si="56"/>
        <v>0</v>
      </c>
      <c r="K110" s="132">
        <f t="shared" si="56"/>
        <v>0</v>
      </c>
      <c r="L110" s="132">
        <f t="shared" si="56"/>
        <v>0</v>
      </c>
      <c r="M110" s="132">
        <f t="shared" si="56"/>
        <v>0</v>
      </c>
      <c r="N110" s="132">
        <f t="shared" si="56"/>
        <v>0</v>
      </c>
      <c r="O110" s="132">
        <f t="shared" si="56"/>
        <v>0</v>
      </c>
      <c r="P110" s="132">
        <f t="shared" si="56"/>
        <v>0</v>
      </c>
      <c r="Q110" s="132">
        <f t="shared" si="56"/>
        <v>0</v>
      </c>
    </row>
    <row r="111" spans="1:17" ht="12.75">
      <c r="A111" s="135"/>
      <c r="B111" s="136"/>
      <c r="C111" s="132">
        <f>SUM(H111+M111)</f>
        <v>0</v>
      </c>
      <c r="D111" s="132">
        <f>SUM(I111+N111)</f>
        <v>0</v>
      </c>
      <c r="E111" s="132">
        <f>SUM(J111+O111)</f>
        <v>0</v>
      </c>
      <c r="F111" s="132">
        <f>SUM(K111+P111)</f>
        <v>0</v>
      </c>
      <c r="G111" s="132">
        <f>SUM(L111+Q111)</f>
        <v>0</v>
      </c>
      <c r="H111" s="132">
        <f>SUM(I111:L111)</f>
        <v>0</v>
      </c>
      <c r="I111" s="138"/>
      <c r="J111" s="138"/>
      <c r="K111" s="138"/>
      <c r="L111" s="138"/>
      <c r="M111" s="132">
        <f>SUM(N111:Q111)</f>
        <v>0</v>
      </c>
      <c r="N111" s="138"/>
      <c r="O111" s="138"/>
      <c r="P111" s="138"/>
      <c r="Q111" s="138"/>
    </row>
    <row r="112" spans="1:17" ht="12.75">
      <c r="A112" s="122" t="s">
        <v>315</v>
      </c>
      <c r="B112" s="123"/>
      <c r="C112" s="129">
        <f>SUM(C113:C116)</f>
        <v>38000</v>
      </c>
      <c r="D112" s="129">
        <f aca="true" t="shared" si="57" ref="D112:Q112">SUM(D113:D116)</f>
        <v>0</v>
      </c>
      <c r="E112" s="129">
        <f t="shared" si="57"/>
        <v>0</v>
      </c>
      <c r="F112" s="129">
        <f t="shared" si="57"/>
        <v>38000</v>
      </c>
      <c r="G112" s="129">
        <f t="shared" si="57"/>
        <v>0</v>
      </c>
      <c r="H112" s="129">
        <f t="shared" si="57"/>
        <v>0</v>
      </c>
      <c r="I112" s="129">
        <f t="shared" si="57"/>
        <v>0</v>
      </c>
      <c r="J112" s="129">
        <f t="shared" si="57"/>
        <v>0</v>
      </c>
      <c r="K112" s="129">
        <f t="shared" si="57"/>
        <v>0</v>
      </c>
      <c r="L112" s="129">
        <f t="shared" si="57"/>
        <v>0</v>
      </c>
      <c r="M112" s="129">
        <f t="shared" si="57"/>
        <v>38000</v>
      </c>
      <c r="N112" s="129">
        <f t="shared" si="57"/>
        <v>0</v>
      </c>
      <c r="O112" s="129">
        <f t="shared" si="57"/>
        <v>0</v>
      </c>
      <c r="P112" s="129">
        <f t="shared" si="57"/>
        <v>38000</v>
      </c>
      <c r="Q112" s="129">
        <f t="shared" si="57"/>
        <v>0</v>
      </c>
    </row>
    <row r="113" spans="1:17" ht="12.75">
      <c r="A113" s="135" t="s">
        <v>554</v>
      </c>
      <c r="B113" s="136">
        <v>413</v>
      </c>
      <c r="C113" s="132">
        <f aca="true" t="shared" si="58" ref="C113:G116">SUM(H113+M113)</f>
        <v>18000</v>
      </c>
      <c r="D113" s="132">
        <f t="shared" si="58"/>
        <v>0</v>
      </c>
      <c r="E113" s="132">
        <f t="shared" si="58"/>
        <v>0</v>
      </c>
      <c r="F113" s="132">
        <f t="shared" si="58"/>
        <v>18000</v>
      </c>
      <c r="G113" s="132">
        <f t="shared" si="58"/>
        <v>0</v>
      </c>
      <c r="H113" s="132">
        <f>SUM(I113:L113)</f>
        <v>0</v>
      </c>
      <c r="I113" s="142"/>
      <c r="J113" s="142"/>
      <c r="K113" s="142"/>
      <c r="L113" s="142"/>
      <c r="M113" s="132">
        <f>SUM(N113:Q113)</f>
        <v>18000</v>
      </c>
      <c r="N113" s="142"/>
      <c r="O113" s="137"/>
      <c r="P113" s="137">
        <v>18000</v>
      </c>
      <c r="Q113" s="142"/>
    </row>
    <row r="114" spans="1:17" ht="12.75">
      <c r="A114" s="135" t="s">
        <v>573</v>
      </c>
      <c r="B114" s="136">
        <v>413</v>
      </c>
      <c r="C114" s="132">
        <f aca="true" t="shared" si="59" ref="C114:G115">SUM(H114+M114)</f>
        <v>6000</v>
      </c>
      <c r="D114" s="132">
        <f t="shared" si="59"/>
        <v>0</v>
      </c>
      <c r="E114" s="132">
        <f t="shared" si="59"/>
        <v>0</v>
      </c>
      <c r="F114" s="132">
        <f t="shared" si="59"/>
        <v>6000</v>
      </c>
      <c r="G114" s="132">
        <f t="shared" si="59"/>
        <v>0</v>
      </c>
      <c r="H114" s="132">
        <f>SUM(I114:L114)</f>
        <v>0</v>
      </c>
      <c r="I114" s="142"/>
      <c r="J114" s="142"/>
      <c r="K114" s="142"/>
      <c r="L114" s="142"/>
      <c r="M114" s="132">
        <f>SUM(N114:Q114)</f>
        <v>6000</v>
      </c>
      <c r="N114" s="142"/>
      <c r="O114" s="137"/>
      <c r="P114" s="137">
        <v>6000</v>
      </c>
      <c r="Q114" s="142"/>
    </row>
    <row r="115" spans="1:17" ht="25.5">
      <c r="A115" s="135" t="s">
        <v>555</v>
      </c>
      <c r="B115" s="136">
        <v>413</v>
      </c>
      <c r="C115" s="132">
        <f t="shared" si="59"/>
        <v>2000</v>
      </c>
      <c r="D115" s="132">
        <f t="shared" si="59"/>
        <v>0</v>
      </c>
      <c r="E115" s="132">
        <f t="shared" si="59"/>
        <v>0</v>
      </c>
      <c r="F115" s="132">
        <f t="shared" si="59"/>
        <v>2000</v>
      </c>
      <c r="G115" s="132">
        <f t="shared" si="59"/>
        <v>0</v>
      </c>
      <c r="H115" s="132">
        <f>SUM(I115:L115)</f>
        <v>0</v>
      </c>
      <c r="I115" s="142"/>
      <c r="J115" s="142"/>
      <c r="K115" s="142"/>
      <c r="L115" s="142"/>
      <c r="M115" s="132">
        <f>SUM(N115:Q115)</f>
        <v>2000</v>
      </c>
      <c r="N115" s="142"/>
      <c r="O115" s="137"/>
      <c r="P115" s="137">
        <v>2000</v>
      </c>
      <c r="Q115" s="142"/>
    </row>
    <row r="116" spans="1:17" ht="12.75">
      <c r="A116" s="135" t="s">
        <v>556</v>
      </c>
      <c r="B116" s="136">
        <v>413</v>
      </c>
      <c r="C116" s="132">
        <f t="shared" si="58"/>
        <v>12000</v>
      </c>
      <c r="D116" s="132">
        <f t="shared" si="58"/>
        <v>0</v>
      </c>
      <c r="E116" s="132">
        <f t="shared" si="58"/>
        <v>0</v>
      </c>
      <c r="F116" s="132">
        <f t="shared" si="58"/>
        <v>12000</v>
      </c>
      <c r="G116" s="132">
        <f t="shared" si="58"/>
        <v>0</v>
      </c>
      <c r="H116" s="132">
        <f>SUM(I116:L116)</f>
        <v>0</v>
      </c>
      <c r="I116" s="137"/>
      <c r="J116" s="137"/>
      <c r="K116" s="137"/>
      <c r="L116" s="137"/>
      <c r="M116" s="132">
        <f>SUM(N116:Q116)</f>
        <v>12000</v>
      </c>
      <c r="N116" s="137"/>
      <c r="O116" s="137"/>
      <c r="P116" s="137">
        <v>12000</v>
      </c>
      <c r="Q116" s="137"/>
    </row>
    <row r="117" spans="3:5" ht="12.75">
      <c r="C117" s="32"/>
      <c r="D117" s="76"/>
      <c r="E117" s="76"/>
    </row>
    <row r="118" spans="1:17" ht="12.75">
      <c r="A118" s="145" t="s">
        <v>317</v>
      </c>
      <c r="B118" s="145"/>
      <c r="H118" s="4"/>
      <c r="I118" s="146"/>
      <c r="J118" s="116"/>
      <c r="N118" s="146" t="s">
        <v>318</v>
      </c>
      <c r="O118" s="116"/>
      <c r="P118" s="4"/>
      <c r="Q118" s="146"/>
    </row>
    <row r="119" spans="1:17" ht="12.75">
      <c r="A119" s="116" t="s">
        <v>319</v>
      </c>
      <c r="B119" s="116"/>
      <c r="H119" s="4"/>
      <c r="I119" s="4"/>
      <c r="J119" s="147"/>
      <c r="O119" s="116"/>
      <c r="P119" s="146" t="s">
        <v>320</v>
      </c>
      <c r="Q119" s="4"/>
    </row>
    <row r="120" spans="1:17" ht="12.75">
      <c r="A120" s="116"/>
      <c r="B120" s="116"/>
      <c r="H120" s="4"/>
      <c r="I120" s="4"/>
      <c r="J120" s="147"/>
      <c r="L120" s="116"/>
      <c r="M120" s="146"/>
      <c r="N120" s="4"/>
      <c r="O120" s="147"/>
      <c r="P120" s="116"/>
      <c r="Q120" s="116"/>
    </row>
    <row r="121" spans="1:17" ht="12.75">
      <c r="A121" s="116"/>
      <c r="B121" s="116"/>
      <c r="H121" s="4"/>
      <c r="I121" s="4"/>
      <c r="J121" s="147"/>
      <c r="L121" s="116"/>
      <c r="M121" s="146"/>
      <c r="N121" s="4"/>
      <c r="O121" s="147"/>
      <c r="P121" s="116"/>
      <c r="Q121" s="116"/>
    </row>
    <row r="122" spans="1:17" ht="12.75">
      <c r="A122" s="116"/>
      <c r="B122" s="116"/>
      <c r="H122" s="4"/>
      <c r="I122" s="4"/>
      <c r="J122" s="147"/>
      <c r="L122" s="116"/>
      <c r="M122" s="146"/>
      <c r="N122" s="4"/>
      <c r="O122" s="147"/>
      <c r="P122" s="116"/>
      <c r="Q122" s="116"/>
    </row>
    <row r="123" spans="1:17" ht="12.75">
      <c r="A123" s="116"/>
      <c r="B123" s="116"/>
      <c r="H123" s="4"/>
      <c r="I123" s="4"/>
      <c r="J123" s="147"/>
      <c r="L123" s="116"/>
      <c r="M123" s="146"/>
      <c r="N123" s="4"/>
      <c r="O123" s="147"/>
      <c r="P123" s="116"/>
      <c r="Q123" s="116"/>
    </row>
    <row r="124" spans="1:17" ht="12.75">
      <c r="A124" s="116"/>
      <c r="B124" s="116"/>
      <c r="H124" s="4"/>
      <c r="I124" s="4"/>
      <c r="J124" s="147"/>
      <c r="L124" s="116"/>
      <c r="M124" s="146"/>
      <c r="N124" s="4"/>
      <c r="O124" s="147"/>
      <c r="P124" s="116"/>
      <c r="Q124" s="116"/>
    </row>
    <row r="125" spans="1:17" ht="12.75">
      <c r="A125" s="116"/>
      <c r="B125" s="116"/>
      <c r="H125" s="4"/>
      <c r="I125" s="4"/>
      <c r="J125" s="147"/>
      <c r="L125" s="116"/>
      <c r="M125" s="146"/>
      <c r="N125" s="4"/>
      <c r="O125" s="147"/>
      <c r="P125" s="116"/>
      <c r="Q125" s="116"/>
    </row>
    <row r="126" spans="1:17" ht="12.75">
      <c r="A126" s="116"/>
      <c r="B126" s="116"/>
      <c r="H126" s="4"/>
      <c r="I126" s="4"/>
      <c r="J126" s="147"/>
      <c r="L126" s="116"/>
      <c r="M126" s="146"/>
      <c r="N126" s="4"/>
      <c r="O126" s="147"/>
      <c r="P126" s="116"/>
      <c r="Q126" s="116"/>
    </row>
    <row r="127" spans="1:17" ht="12.75">
      <c r="A127" s="116"/>
      <c r="B127" s="116"/>
      <c r="H127" s="4"/>
      <c r="I127" s="4"/>
      <c r="J127" s="147"/>
      <c r="L127" s="116"/>
      <c r="M127" s="146"/>
      <c r="N127" s="4"/>
      <c r="O127" s="147"/>
      <c r="P127" s="116"/>
      <c r="Q127" s="116"/>
    </row>
  </sheetData>
  <mergeCells count="20">
    <mergeCell ref="F1:I1"/>
    <mergeCell ref="A2:Q2"/>
    <mergeCell ref="A3:Q3"/>
    <mergeCell ref="A5:A8"/>
    <mergeCell ref="B5:B8"/>
    <mergeCell ref="C5:G5"/>
    <mergeCell ref="H5:L5"/>
    <mergeCell ref="M5:Q5"/>
    <mergeCell ref="C6:C8"/>
    <mergeCell ref="D6:G6"/>
    <mergeCell ref="M6:M8"/>
    <mergeCell ref="N6:Q6"/>
    <mergeCell ref="N7:N8"/>
    <mergeCell ref="O7:Q7"/>
    <mergeCell ref="D7:D8"/>
    <mergeCell ref="E7:G7"/>
    <mergeCell ref="I7:I8"/>
    <mergeCell ref="J7:L7"/>
    <mergeCell ref="H6:H8"/>
    <mergeCell ref="I6:L6"/>
  </mergeCells>
  <printOptions/>
  <pageMargins left="0.19" right="0.16" top="0.37" bottom="0.19" header="0.3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3">
      <selection activeCell="D12" sqref="D12"/>
    </sheetView>
  </sheetViews>
  <sheetFormatPr defaultColWidth="9.140625" defaultRowHeight="12"/>
  <cols>
    <col min="1" max="1" width="3.140625" style="0" customWidth="1"/>
    <col min="2" max="2" width="6.28125" style="0" customWidth="1"/>
    <col min="3" max="3" width="4.8515625" style="0" customWidth="1"/>
    <col min="4" max="4" width="67.28125" style="0" customWidth="1"/>
    <col min="5" max="5" width="20.140625" style="0" customWidth="1"/>
  </cols>
  <sheetData>
    <row r="1" spans="1:7" ht="15.75">
      <c r="A1" s="388"/>
      <c r="B1" s="388"/>
      <c r="C1" s="389"/>
      <c r="D1" s="390" t="s">
        <v>820</v>
      </c>
      <c r="E1" s="391" t="s">
        <v>178</v>
      </c>
      <c r="F1" s="388"/>
      <c r="G1" s="388"/>
    </row>
    <row r="2" spans="1:7" ht="12.75">
      <c r="A2" s="388"/>
      <c r="B2" s="388"/>
      <c r="C2" s="389"/>
      <c r="D2" s="388"/>
      <c r="E2" s="392"/>
      <c r="F2" s="388"/>
      <c r="G2" s="388"/>
    </row>
    <row r="3" spans="1:7" ht="30.75" customHeight="1">
      <c r="A3" s="388"/>
      <c r="B3" s="388"/>
      <c r="C3" s="393" t="s">
        <v>821</v>
      </c>
      <c r="D3" s="393" t="s">
        <v>822</v>
      </c>
      <c r="E3" s="394" t="s">
        <v>823</v>
      </c>
      <c r="F3" s="395"/>
      <c r="G3" s="395"/>
    </row>
    <row r="4" spans="1:7" ht="14.25" customHeight="1">
      <c r="A4" s="388"/>
      <c r="B4" s="388"/>
      <c r="C4" s="396" t="s">
        <v>824</v>
      </c>
      <c r="D4" s="397" t="s">
        <v>825</v>
      </c>
      <c r="E4" s="398">
        <v>240000</v>
      </c>
      <c r="F4" s="399"/>
      <c r="G4" s="388"/>
    </row>
    <row r="5" spans="1:7" ht="14.25" customHeight="1">
      <c r="A5" s="388"/>
      <c r="B5" s="388"/>
      <c r="C5" s="400" t="s">
        <v>826</v>
      </c>
      <c r="D5" s="397" t="s">
        <v>827</v>
      </c>
      <c r="E5" s="398">
        <v>30000</v>
      </c>
      <c r="F5" s="401"/>
      <c r="G5" s="388"/>
    </row>
    <row r="6" spans="1:7" ht="12.75" customHeight="1">
      <c r="A6" s="388"/>
      <c r="B6" s="388"/>
      <c r="C6" s="396" t="s">
        <v>828</v>
      </c>
      <c r="D6" s="397" t="s">
        <v>829</v>
      </c>
      <c r="E6" s="398">
        <v>60000</v>
      </c>
      <c r="F6" s="401"/>
      <c r="G6" s="388"/>
    </row>
    <row r="7" spans="1:7" ht="26.25" customHeight="1">
      <c r="A7" s="388"/>
      <c r="B7" s="388"/>
      <c r="C7" s="396" t="s">
        <v>830</v>
      </c>
      <c r="D7" s="402" t="s">
        <v>831</v>
      </c>
      <c r="E7" s="398">
        <v>20000</v>
      </c>
      <c r="F7" s="399"/>
      <c r="G7" s="388"/>
    </row>
    <row r="8" spans="1:7" ht="14.25" customHeight="1">
      <c r="A8" s="388"/>
      <c r="B8" s="388"/>
      <c r="C8" s="396" t="s">
        <v>832</v>
      </c>
      <c r="D8" s="402" t="s">
        <v>833</v>
      </c>
      <c r="E8" s="398">
        <v>50000</v>
      </c>
      <c r="F8" s="399"/>
      <c r="G8" s="388"/>
    </row>
    <row r="9" spans="1:7" ht="17.25" customHeight="1">
      <c r="A9" s="388"/>
      <c r="B9" s="388"/>
      <c r="C9" s="403"/>
      <c r="D9" s="404" t="s">
        <v>834</v>
      </c>
      <c r="E9" s="405">
        <v>400000</v>
      </c>
      <c r="F9" s="399"/>
      <c r="G9" s="388"/>
    </row>
    <row r="10" spans="1:7" ht="17.25" customHeight="1">
      <c r="A10" s="401"/>
      <c r="B10" s="401"/>
      <c r="C10" s="406"/>
      <c r="D10" s="407"/>
      <c r="E10" s="408"/>
      <c r="F10" s="399"/>
      <c r="G10" s="401"/>
    </row>
    <row r="11" spans="1:7" ht="17.25" customHeight="1">
      <c r="A11" s="388"/>
      <c r="B11" s="388"/>
      <c r="C11" s="393" t="s">
        <v>821</v>
      </c>
      <c r="D11" s="393" t="s">
        <v>835</v>
      </c>
      <c r="E11" s="394" t="s">
        <v>823</v>
      </c>
      <c r="F11" s="395"/>
      <c r="G11" s="395"/>
    </row>
    <row r="12" spans="1:7" ht="26.25" customHeight="1">
      <c r="A12" s="388"/>
      <c r="B12" s="388"/>
      <c r="C12" s="396" t="s">
        <v>836</v>
      </c>
      <c r="D12" s="397" t="s">
        <v>837</v>
      </c>
      <c r="E12" s="409">
        <v>270000</v>
      </c>
      <c r="F12" s="399"/>
      <c r="G12" s="388"/>
    </row>
    <row r="13" spans="1:7" ht="26.25" customHeight="1">
      <c r="A13" s="388"/>
      <c r="B13" s="388"/>
      <c r="C13" s="396" t="s">
        <v>838</v>
      </c>
      <c r="D13" s="397" t="s">
        <v>839</v>
      </c>
      <c r="E13" s="409">
        <v>130000</v>
      </c>
      <c r="F13" s="399"/>
      <c r="G13" s="388"/>
    </row>
    <row r="14" spans="1:7" ht="17.25" customHeight="1">
      <c r="A14" s="388"/>
      <c r="B14" s="388"/>
      <c r="C14" s="389"/>
      <c r="D14" s="404" t="s">
        <v>840</v>
      </c>
      <c r="E14" s="410">
        <v>400000</v>
      </c>
      <c r="F14" s="399"/>
      <c r="G14" s="388"/>
    </row>
    <row r="15" spans="1:7" ht="17.25" customHeight="1">
      <c r="A15" s="388"/>
      <c r="B15" s="388"/>
      <c r="C15" s="389"/>
      <c r="D15" s="411"/>
      <c r="E15" s="410"/>
      <c r="F15" s="399"/>
      <c r="G15" s="388"/>
    </row>
    <row r="16" spans="1:7" ht="24.75" customHeight="1">
      <c r="A16" s="388"/>
      <c r="B16" s="388"/>
      <c r="C16" s="412" t="s">
        <v>821</v>
      </c>
      <c r="D16" s="412" t="s">
        <v>841</v>
      </c>
      <c r="E16" s="394" t="s">
        <v>823</v>
      </c>
      <c r="F16" s="395"/>
      <c r="G16" s="395"/>
    </row>
    <row r="17" spans="1:7" ht="15" customHeight="1">
      <c r="A17" s="388"/>
      <c r="B17" s="388"/>
      <c r="C17" s="413" t="s">
        <v>842</v>
      </c>
      <c r="D17" s="402" t="s">
        <v>843</v>
      </c>
      <c r="E17" s="414">
        <v>5000</v>
      </c>
      <c r="F17" s="399"/>
      <c r="G17" s="388"/>
    </row>
    <row r="18" spans="1:7" ht="25.5" customHeight="1">
      <c r="A18" s="388"/>
      <c r="B18" s="388"/>
      <c r="C18" s="413" t="s">
        <v>844</v>
      </c>
      <c r="D18" s="402" t="s">
        <v>845</v>
      </c>
      <c r="E18" s="415">
        <v>10000</v>
      </c>
      <c r="F18" s="399"/>
      <c r="G18" s="388"/>
    </row>
    <row r="19" spans="1:7" ht="15" customHeight="1">
      <c r="A19" s="388"/>
      <c r="B19" s="388"/>
      <c r="C19" s="413" t="s">
        <v>846</v>
      </c>
      <c r="D19" s="402" t="s">
        <v>847</v>
      </c>
      <c r="E19" s="415">
        <v>5000</v>
      </c>
      <c r="F19" s="399"/>
      <c r="G19" s="388"/>
    </row>
    <row r="20" spans="1:7" ht="17.25" customHeight="1">
      <c r="A20" s="388"/>
      <c r="B20" s="388"/>
      <c r="C20" s="406"/>
      <c r="D20" s="404" t="s">
        <v>848</v>
      </c>
      <c r="E20" s="405">
        <v>20000</v>
      </c>
      <c r="F20" s="399"/>
      <c r="G20" s="388"/>
    </row>
    <row r="21" spans="1:7" ht="17.25" customHeight="1">
      <c r="A21" s="388"/>
      <c r="B21" s="388"/>
      <c r="C21" s="406"/>
      <c r="D21" s="404"/>
      <c r="E21" s="405"/>
      <c r="F21" s="399"/>
      <c r="G21" s="388"/>
    </row>
    <row r="22" spans="1:7" ht="17.25" customHeight="1">
      <c r="A22" s="388"/>
      <c r="B22" s="388"/>
      <c r="C22" s="393" t="s">
        <v>821</v>
      </c>
      <c r="D22" s="393" t="s">
        <v>849</v>
      </c>
      <c r="E22" s="394" t="s">
        <v>823</v>
      </c>
      <c r="F22" s="395"/>
      <c r="G22" s="395"/>
    </row>
    <row r="23" spans="1:7" ht="12.75" customHeight="1">
      <c r="A23" s="388"/>
      <c r="B23" s="388"/>
      <c r="C23" s="396" t="s">
        <v>850</v>
      </c>
      <c r="D23" s="416" t="s">
        <v>851</v>
      </c>
      <c r="E23" s="409">
        <v>10000</v>
      </c>
      <c r="F23" s="399"/>
      <c r="G23" s="388"/>
    </row>
    <row r="24" spans="1:7" ht="13.5" customHeight="1">
      <c r="A24" s="388"/>
      <c r="B24" s="388"/>
      <c r="C24" s="396" t="s">
        <v>852</v>
      </c>
      <c r="D24" s="397" t="s">
        <v>853</v>
      </c>
      <c r="E24" s="409">
        <v>60000</v>
      </c>
      <c r="F24" s="399"/>
      <c r="G24" s="388"/>
    </row>
    <row r="25" spans="1:7" ht="13.5" customHeight="1">
      <c r="A25" s="388"/>
      <c r="B25" s="388"/>
      <c r="C25" s="396" t="s">
        <v>854</v>
      </c>
      <c r="D25" s="397" t="s">
        <v>855</v>
      </c>
      <c r="E25" s="409">
        <v>30000</v>
      </c>
      <c r="F25" s="399"/>
      <c r="G25" s="388"/>
    </row>
    <row r="26" spans="1:7" ht="24.75" customHeight="1">
      <c r="A26" s="388"/>
      <c r="B26" s="388"/>
      <c r="C26" s="396" t="s">
        <v>856</v>
      </c>
      <c r="D26" s="397" t="s">
        <v>857</v>
      </c>
      <c r="E26" s="409">
        <v>10000</v>
      </c>
      <c r="F26" s="399"/>
      <c r="G26" s="388"/>
    </row>
    <row r="27" spans="1:7" ht="12.75" customHeight="1">
      <c r="A27" s="388"/>
      <c r="B27" s="388"/>
      <c r="C27" s="396" t="s">
        <v>858</v>
      </c>
      <c r="D27" s="397" t="s">
        <v>859</v>
      </c>
      <c r="E27" s="409">
        <v>20000</v>
      </c>
      <c r="F27" s="399"/>
      <c r="G27" s="388"/>
    </row>
    <row r="28" spans="1:7" ht="22.5" customHeight="1">
      <c r="A28" s="388"/>
      <c r="B28" s="388"/>
      <c r="C28" s="417"/>
      <c r="D28" s="404" t="s">
        <v>860</v>
      </c>
      <c r="E28" s="405">
        <v>130000</v>
      </c>
      <c r="F28" s="418"/>
      <c r="G28" s="388"/>
    </row>
    <row r="29" spans="1:7" ht="12.75">
      <c r="A29" s="388"/>
      <c r="B29" s="388"/>
      <c r="C29" s="417"/>
      <c r="D29" s="404"/>
      <c r="E29" s="405"/>
      <c r="F29" s="418"/>
      <c r="G29" s="388"/>
    </row>
    <row r="30" spans="1:7" ht="25.5">
      <c r="A30" s="388"/>
      <c r="B30" s="388"/>
      <c r="C30" s="417"/>
      <c r="D30" s="419" t="s">
        <v>861</v>
      </c>
      <c r="E30" s="410">
        <v>950000</v>
      </c>
      <c r="F30" s="420"/>
      <c r="G30" s="388"/>
    </row>
    <row r="31" spans="1:7" ht="12.75">
      <c r="A31" s="388"/>
      <c r="B31" s="388"/>
      <c r="C31" s="417"/>
      <c r="D31" s="419"/>
      <c r="E31" s="410"/>
      <c r="F31" s="420"/>
      <c r="G31" s="388"/>
    </row>
    <row r="32" spans="1:7" ht="12.75">
      <c r="A32" s="388"/>
      <c r="B32" s="388"/>
      <c r="C32" s="417"/>
      <c r="D32" s="419"/>
      <c r="E32" s="410"/>
      <c r="F32" s="420"/>
      <c r="G32" s="388"/>
    </row>
    <row r="33" spans="1:7" ht="12.75">
      <c r="A33" s="388"/>
      <c r="B33" s="388"/>
      <c r="C33" s="417"/>
      <c r="D33" s="419"/>
      <c r="E33" s="410"/>
      <c r="F33" s="420"/>
      <c r="G33" s="388"/>
    </row>
    <row r="34" spans="1:7" ht="12.75">
      <c r="A34" s="388"/>
      <c r="B34" s="388"/>
      <c r="C34" s="417"/>
      <c r="D34" s="419"/>
      <c r="E34" s="410"/>
      <c r="F34" s="420"/>
      <c r="G34" s="388"/>
    </row>
    <row r="35" spans="1:7" ht="12.75">
      <c r="A35" s="421" t="s">
        <v>863</v>
      </c>
      <c r="B35" s="421"/>
      <c r="C35" s="421"/>
      <c r="D35" s="421"/>
      <c r="E35" s="421"/>
      <c r="F35" s="421"/>
      <c r="G35" s="421"/>
    </row>
    <row r="40" ht="12.75">
      <c r="C40" s="388" t="s">
        <v>862</v>
      </c>
    </row>
  </sheetData>
  <mergeCells count="1">
    <mergeCell ref="A35:G3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3">
      <selection activeCell="J39" sqref="J39"/>
    </sheetView>
  </sheetViews>
  <sheetFormatPr defaultColWidth="9.140625" defaultRowHeight="12"/>
  <cols>
    <col min="1" max="1" width="45.421875" style="1" bestFit="1" customWidth="1"/>
    <col min="2" max="2" width="13.28125" style="1" customWidth="1"/>
    <col min="3" max="3" width="16.8515625" style="1" customWidth="1"/>
    <col min="4" max="4" width="13.8515625" style="1" customWidth="1"/>
    <col min="5" max="5" width="17.421875" style="1" customWidth="1"/>
    <col min="6" max="6" width="12.00390625" style="1" customWidth="1"/>
    <col min="7" max="7" width="19.00390625" style="1" customWidth="1"/>
    <col min="8" max="16384" width="9.28125" style="1" customWidth="1"/>
  </cols>
  <sheetData>
    <row r="1" spans="1:7" ht="14.25">
      <c r="A1" s="335" t="s">
        <v>182</v>
      </c>
      <c r="B1" s="335"/>
      <c r="C1" s="335"/>
      <c r="D1" s="335"/>
      <c r="E1" s="335"/>
      <c r="F1" s="335"/>
      <c r="G1" s="335"/>
    </row>
    <row r="2" spans="1:7" ht="13.5">
      <c r="A2" s="41" t="s">
        <v>178</v>
      </c>
      <c r="G2" s="202" t="s">
        <v>183</v>
      </c>
    </row>
    <row r="3" spans="1:7" ht="12.75">
      <c r="A3" s="356" t="s">
        <v>146</v>
      </c>
      <c r="B3" s="356"/>
      <c r="C3" s="356"/>
      <c r="D3" s="356"/>
      <c r="E3" s="356"/>
      <c r="F3" s="356"/>
      <c r="G3" s="356"/>
    </row>
    <row r="4" spans="1:7" ht="12.75">
      <c r="A4" s="384" t="s">
        <v>481</v>
      </c>
      <c r="B4" s="384"/>
      <c r="C4" s="384"/>
      <c r="D4" s="384"/>
      <c r="E4" s="384"/>
      <c r="F4" s="384"/>
      <c r="G4" s="384"/>
    </row>
    <row r="5" ht="13.5" thickBot="1">
      <c r="G5" s="2"/>
    </row>
    <row r="6" spans="1:7" s="5" customFormat="1" ht="15.75" thickBot="1">
      <c r="A6" s="385" t="s">
        <v>59</v>
      </c>
      <c r="B6" s="45" t="s">
        <v>77</v>
      </c>
      <c r="C6" s="46"/>
      <c r="D6" s="45" t="s">
        <v>13</v>
      </c>
      <c r="E6" s="47"/>
      <c r="F6" s="45" t="s">
        <v>169</v>
      </c>
      <c r="G6" s="47"/>
    </row>
    <row r="7" spans="1:7" s="5" customFormat="1" ht="33" customHeight="1">
      <c r="A7" s="386"/>
      <c r="B7" s="359" t="s">
        <v>482</v>
      </c>
      <c r="C7" s="359" t="s">
        <v>483</v>
      </c>
      <c r="D7" s="359" t="s">
        <v>482</v>
      </c>
      <c r="E7" s="359" t="s">
        <v>483</v>
      </c>
      <c r="F7" s="359" t="s">
        <v>482</v>
      </c>
      <c r="G7" s="359" t="s">
        <v>483</v>
      </c>
    </row>
    <row r="8" spans="1:7" s="5" customFormat="1" ht="15">
      <c r="A8" s="386"/>
      <c r="B8" s="360"/>
      <c r="C8" s="360"/>
      <c r="D8" s="360"/>
      <c r="E8" s="360"/>
      <c r="F8" s="360"/>
      <c r="G8" s="360"/>
    </row>
    <row r="9" spans="1:7" ht="16.5" customHeight="1">
      <c r="A9" s="387"/>
      <c r="B9" s="361"/>
      <c r="C9" s="361"/>
      <c r="D9" s="361"/>
      <c r="E9" s="361"/>
      <c r="F9" s="361"/>
      <c r="G9" s="361"/>
    </row>
    <row r="10" spans="1:7" s="2" customFormat="1" ht="12.75">
      <c r="A10" s="8" t="s">
        <v>179</v>
      </c>
      <c r="B10" s="9"/>
      <c r="C10" s="9"/>
      <c r="D10" s="9"/>
      <c r="E10" s="9"/>
      <c r="F10" s="56"/>
      <c r="G10" s="9"/>
    </row>
    <row r="11" spans="1:7" ht="15">
      <c r="A11" s="15" t="s">
        <v>60</v>
      </c>
      <c r="B11" s="42">
        <f>D11+F11</f>
        <v>214080</v>
      </c>
      <c r="C11" s="42">
        <f>E11+G11</f>
        <v>238820</v>
      </c>
      <c r="D11" s="42">
        <v>95780</v>
      </c>
      <c r="E11" s="42">
        <v>120820</v>
      </c>
      <c r="F11" s="58">
        <v>118300</v>
      </c>
      <c r="G11" s="15">
        <v>118000</v>
      </c>
    </row>
    <row r="12" spans="1:7" ht="15">
      <c r="A12" s="15" t="s">
        <v>61</v>
      </c>
      <c r="B12" s="42">
        <f aca="true" t="shared" si="0" ref="B12:B21">D12+F12</f>
        <v>121870</v>
      </c>
      <c r="C12" s="42">
        <f aca="true" t="shared" si="1" ref="C12:C21">E12+G12</f>
        <v>103576</v>
      </c>
      <c r="D12" s="42">
        <v>43340</v>
      </c>
      <c r="E12" s="42">
        <v>50076</v>
      </c>
      <c r="F12" s="58">
        <v>78530</v>
      </c>
      <c r="G12" s="15">
        <v>53500</v>
      </c>
    </row>
    <row r="13" spans="1:7" ht="15">
      <c r="A13" s="15" t="s">
        <v>62</v>
      </c>
      <c r="B13" s="42">
        <f t="shared" si="0"/>
        <v>15278</v>
      </c>
      <c r="C13" s="42">
        <f t="shared" si="1"/>
        <v>15286</v>
      </c>
      <c r="D13" s="42">
        <v>6316</v>
      </c>
      <c r="E13" s="42">
        <v>6236</v>
      </c>
      <c r="F13" s="58">
        <v>8962</v>
      </c>
      <c r="G13" s="15">
        <v>9050</v>
      </c>
    </row>
    <row r="14" spans="1:7" ht="15">
      <c r="A14" s="15" t="s">
        <v>63</v>
      </c>
      <c r="B14" s="42">
        <f t="shared" si="0"/>
        <v>14532</v>
      </c>
      <c r="C14" s="42">
        <f t="shared" si="1"/>
        <v>14950</v>
      </c>
      <c r="D14" s="42">
        <v>6002</v>
      </c>
      <c r="E14" s="42">
        <v>6250</v>
      </c>
      <c r="F14" s="58">
        <v>8530</v>
      </c>
      <c r="G14" s="15">
        <v>8700</v>
      </c>
    </row>
    <row r="15" spans="1:7" ht="15">
      <c r="A15" s="15" t="s">
        <v>64</v>
      </c>
      <c r="B15" s="42">
        <f t="shared" si="0"/>
        <v>38691</v>
      </c>
      <c r="C15" s="42">
        <f t="shared" si="1"/>
        <v>22801</v>
      </c>
      <c r="D15" s="42">
        <v>5351</v>
      </c>
      <c r="E15" s="42">
        <v>6201</v>
      </c>
      <c r="F15" s="58">
        <v>33340</v>
      </c>
      <c r="G15" s="15">
        <v>16600</v>
      </c>
    </row>
    <row r="16" spans="1:7" ht="15">
      <c r="A16" s="15" t="s">
        <v>65</v>
      </c>
      <c r="B16" s="42">
        <f t="shared" si="0"/>
        <v>31256</v>
      </c>
      <c r="C16" s="42">
        <f t="shared" si="1"/>
        <v>22686</v>
      </c>
      <c r="D16" s="42">
        <v>6166</v>
      </c>
      <c r="E16" s="42">
        <v>6236</v>
      </c>
      <c r="F16" s="58">
        <v>25090</v>
      </c>
      <c r="G16" s="15">
        <v>16450</v>
      </c>
    </row>
    <row r="17" spans="1:7" ht="15">
      <c r="A17" s="15" t="s">
        <v>66</v>
      </c>
      <c r="B17" s="42">
        <f t="shared" si="0"/>
        <v>24055</v>
      </c>
      <c r="C17" s="42">
        <f t="shared" si="1"/>
        <v>19502</v>
      </c>
      <c r="D17" s="42">
        <v>6150</v>
      </c>
      <c r="E17" s="42">
        <v>6202</v>
      </c>
      <c r="F17" s="58">
        <v>17905</v>
      </c>
      <c r="G17" s="15">
        <v>13300</v>
      </c>
    </row>
    <row r="18" spans="1:7" ht="15">
      <c r="A18" s="15" t="s">
        <v>67</v>
      </c>
      <c r="B18" s="42">
        <f t="shared" si="0"/>
        <v>13670</v>
      </c>
      <c r="C18" s="42">
        <f t="shared" si="1"/>
        <v>14912</v>
      </c>
      <c r="D18" s="42">
        <v>5340</v>
      </c>
      <c r="E18" s="42">
        <v>6212</v>
      </c>
      <c r="F18" s="58">
        <v>8330</v>
      </c>
      <c r="G18" s="15">
        <v>8700</v>
      </c>
    </row>
    <row r="19" spans="1:7" ht="15">
      <c r="A19" s="15" t="s">
        <v>68</v>
      </c>
      <c r="B19" s="42">
        <f t="shared" si="0"/>
        <v>20382</v>
      </c>
      <c r="C19" s="42">
        <f t="shared" si="1"/>
        <v>20907</v>
      </c>
      <c r="D19" s="42">
        <v>6182</v>
      </c>
      <c r="E19" s="42">
        <v>6707</v>
      </c>
      <c r="F19" s="58">
        <v>14200</v>
      </c>
      <c r="G19" s="15">
        <v>14200</v>
      </c>
    </row>
    <row r="20" spans="1:7" ht="15">
      <c r="A20" s="15" t="s">
        <v>69</v>
      </c>
      <c r="B20" s="42">
        <f t="shared" si="0"/>
        <v>18313</v>
      </c>
      <c r="C20" s="42">
        <f t="shared" si="1"/>
        <v>19669</v>
      </c>
      <c r="D20" s="43">
        <v>5283</v>
      </c>
      <c r="E20" s="42">
        <v>6269</v>
      </c>
      <c r="F20" s="58">
        <v>13030</v>
      </c>
      <c r="G20" s="15">
        <v>13400</v>
      </c>
    </row>
    <row r="21" spans="1:7" ht="15">
      <c r="A21" s="15" t="s">
        <v>164</v>
      </c>
      <c r="B21" s="42">
        <f t="shared" si="0"/>
        <v>11295</v>
      </c>
      <c r="C21" s="42">
        <f t="shared" si="1"/>
        <v>12800</v>
      </c>
      <c r="D21" s="43"/>
      <c r="E21" s="15"/>
      <c r="F21" s="58">
        <v>11295</v>
      </c>
      <c r="G21" s="15">
        <v>12800</v>
      </c>
    </row>
    <row r="22" spans="1:7" ht="15">
      <c r="A22" s="15"/>
      <c r="B22" s="42"/>
      <c r="C22" s="43"/>
      <c r="D22" s="43"/>
      <c r="E22" s="15"/>
      <c r="F22" s="58"/>
      <c r="G22" s="15"/>
    </row>
    <row r="23" spans="1:7" ht="15.75">
      <c r="A23" s="44" t="s">
        <v>180</v>
      </c>
      <c r="B23" s="44">
        <f>SUM(B11:B22)</f>
        <v>523422</v>
      </c>
      <c r="C23" s="44">
        <f>SUM(C11:C22)</f>
        <v>505909</v>
      </c>
      <c r="D23" s="44">
        <f>SUM(D11:D21)</f>
        <v>185910</v>
      </c>
      <c r="E23" s="44">
        <f>SUM(E11:E22)</f>
        <v>221209</v>
      </c>
      <c r="F23" s="59">
        <f>SUM(F11:F21)</f>
        <v>337512</v>
      </c>
      <c r="G23" s="44">
        <f>SUM(G11:G22)</f>
        <v>284700</v>
      </c>
    </row>
    <row r="25" spans="1:7" ht="12.75">
      <c r="A25" s="2"/>
      <c r="B25" s="2"/>
      <c r="G25" s="57"/>
    </row>
    <row r="27" spans="1:7" s="5" customFormat="1" ht="15">
      <c r="A27" s="171" t="s">
        <v>171</v>
      </c>
      <c r="B27" s="171"/>
      <c r="C27" s="171"/>
      <c r="D27" s="171"/>
      <c r="E27" s="171" t="s">
        <v>450</v>
      </c>
      <c r="F27" s="171"/>
      <c r="G27" s="171"/>
    </row>
    <row r="28" spans="1:7" s="5" customFormat="1" ht="15">
      <c r="A28" s="171" t="s">
        <v>490</v>
      </c>
      <c r="B28" s="171"/>
      <c r="C28" s="171"/>
      <c r="D28" s="171"/>
      <c r="E28" s="171" t="s">
        <v>172</v>
      </c>
      <c r="F28" s="171"/>
      <c r="G28" s="171"/>
    </row>
    <row r="29" spans="1:7" s="5" customFormat="1" ht="15">
      <c r="A29" s="171" t="s">
        <v>486</v>
      </c>
      <c r="B29" s="171"/>
      <c r="C29" s="171"/>
      <c r="D29" s="171"/>
      <c r="E29" s="171"/>
      <c r="F29" s="171" t="s">
        <v>142</v>
      </c>
      <c r="G29" s="171"/>
    </row>
    <row r="30" spans="1:3" s="5" customFormat="1" ht="15">
      <c r="A30" s="1"/>
      <c r="B30" s="1"/>
      <c r="C30" s="1"/>
    </row>
  </sheetData>
  <mergeCells count="10">
    <mergeCell ref="A1:G1"/>
    <mergeCell ref="A4:G4"/>
    <mergeCell ref="A6:A9"/>
    <mergeCell ref="B7:B9"/>
    <mergeCell ref="D7:D9"/>
    <mergeCell ref="A3:G3"/>
    <mergeCell ref="E7:E9"/>
    <mergeCell ref="G7:G9"/>
    <mergeCell ref="C7:C9"/>
    <mergeCell ref="F7:F9"/>
  </mergeCells>
  <printOptions horizontalCentered="1" verticalCentered="1"/>
  <pageMargins left="0.27" right="0.29" top="0.76" bottom="0.84" header="0.17" footer="0.15"/>
  <pageSetup horizontalDpi="600" verticalDpi="600" orientation="landscape" paperSize="9" r:id="rId1"/>
  <headerFooter alignWithMargins="0">
    <oddHeader>&amp;R&amp;P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43"/>
  <sheetViews>
    <sheetView workbookViewId="0" topLeftCell="B13">
      <selection activeCell="H9" sqref="H9"/>
    </sheetView>
  </sheetViews>
  <sheetFormatPr defaultColWidth="9.140625" defaultRowHeight="12"/>
  <cols>
    <col min="1" max="1" width="9.28125" style="1" customWidth="1"/>
    <col min="2" max="2" width="17.00390625" style="1" customWidth="1"/>
    <col min="3" max="3" width="79.8515625" style="1" customWidth="1"/>
    <col min="4" max="4" width="20.8515625" style="1" customWidth="1"/>
    <col min="5" max="16384" width="9.28125" style="1" customWidth="1"/>
  </cols>
  <sheetData>
    <row r="1" spans="2:4" ht="20.25">
      <c r="B1" s="347" t="s">
        <v>74</v>
      </c>
      <c r="C1" s="347"/>
      <c r="D1" s="347"/>
    </row>
    <row r="2" spans="2:4" ht="20.25">
      <c r="B2" s="231"/>
      <c r="C2" s="231"/>
      <c r="D2" s="31" t="s">
        <v>416</v>
      </c>
    </row>
    <row r="3" spans="2:4" ht="18.75">
      <c r="B3" s="348" t="s">
        <v>456</v>
      </c>
      <c r="C3" s="348"/>
      <c r="D3" s="348"/>
    </row>
    <row r="4" spans="2:4" ht="18" customHeight="1">
      <c r="B4" s="349" t="s">
        <v>246</v>
      </c>
      <c r="C4" s="349"/>
      <c r="D4" s="349"/>
    </row>
    <row r="5" spans="2:3" ht="18" customHeight="1" thickBot="1">
      <c r="B5" s="217"/>
      <c r="C5" s="217"/>
    </row>
    <row r="6" spans="2:4" ht="15" thickBot="1">
      <c r="B6" s="345"/>
      <c r="C6" s="346"/>
      <c r="D6" s="218" t="s">
        <v>457</v>
      </c>
    </row>
    <row r="7" spans="2:4" ht="16.5" thickBot="1">
      <c r="B7" s="343" t="s">
        <v>819</v>
      </c>
      <c r="C7" s="344"/>
      <c r="D7" s="340">
        <f>D8+D9+D10+D11+D12</f>
        <v>256500</v>
      </c>
    </row>
    <row r="8" spans="2:4" ht="15">
      <c r="B8" s="75" t="s">
        <v>124</v>
      </c>
      <c r="C8" s="237" t="s">
        <v>245</v>
      </c>
      <c r="D8" s="225">
        <v>64000</v>
      </c>
    </row>
    <row r="9" spans="2:14" ht="12.75" customHeight="1">
      <c r="B9" s="339" t="s">
        <v>806</v>
      </c>
      <c r="C9" s="238" t="s">
        <v>213</v>
      </c>
      <c r="D9" s="220">
        <v>30000</v>
      </c>
      <c r="F9" s="32"/>
      <c r="G9" s="32"/>
      <c r="H9" s="32"/>
      <c r="I9" s="32"/>
      <c r="J9" s="32"/>
      <c r="K9" s="32"/>
      <c r="L9" s="32"/>
      <c r="M9" s="32"/>
      <c r="N9" s="32"/>
    </row>
    <row r="10" spans="2:14" ht="12.75" customHeight="1">
      <c r="B10" s="339">
        <v>41053</v>
      </c>
      <c r="C10" s="239" t="s">
        <v>214</v>
      </c>
      <c r="D10" s="220">
        <v>70000</v>
      </c>
      <c r="F10" s="32"/>
      <c r="G10" s="32"/>
      <c r="H10" s="32"/>
      <c r="I10" s="32"/>
      <c r="J10" s="32"/>
      <c r="K10" s="32"/>
      <c r="L10" s="32"/>
      <c r="M10" s="32"/>
      <c r="N10" s="32"/>
    </row>
    <row r="11" spans="2:4" ht="12.75" customHeight="1">
      <c r="B11" s="219"/>
      <c r="C11" s="238" t="s">
        <v>244</v>
      </c>
      <c r="D11" s="220">
        <v>90000</v>
      </c>
    </row>
    <row r="12" spans="2:4" ht="12.75" customHeight="1">
      <c r="B12" s="219"/>
      <c r="C12" s="238" t="s">
        <v>807</v>
      </c>
      <c r="D12" s="220">
        <v>2500</v>
      </c>
    </row>
    <row r="13" spans="2:4" ht="14.25">
      <c r="B13" s="221" t="s">
        <v>247</v>
      </c>
      <c r="C13" s="240"/>
      <c r="D13" s="226">
        <f>D14+D15+D16+D17+D18+D19</f>
        <v>200000</v>
      </c>
    </row>
    <row r="14" spans="2:4" ht="12.75" customHeight="1">
      <c r="B14" s="222" t="s">
        <v>811</v>
      </c>
      <c r="C14" s="238" t="s">
        <v>812</v>
      </c>
      <c r="D14" s="220">
        <v>10000</v>
      </c>
    </row>
    <row r="15" spans="2:4" ht="12.75" customHeight="1">
      <c r="B15" s="222" t="s">
        <v>810</v>
      </c>
      <c r="C15" s="238" t="s">
        <v>221</v>
      </c>
      <c r="D15" s="220">
        <v>70000</v>
      </c>
    </row>
    <row r="16" spans="2:4" ht="12.75" customHeight="1">
      <c r="B16" s="219" t="s">
        <v>808</v>
      </c>
      <c r="C16" s="238" t="s">
        <v>330</v>
      </c>
      <c r="D16" s="220">
        <v>50000</v>
      </c>
    </row>
    <row r="17" spans="2:4" ht="12.75" customHeight="1">
      <c r="B17" s="219" t="s">
        <v>803</v>
      </c>
      <c r="C17" s="238" t="s">
        <v>331</v>
      </c>
      <c r="D17" s="220">
        <v>50000</v>
      </c>
    </row>
    <row r="18" spans="2:4" ht="12.75" customHeight="1">
      <c r="B18" s="219" t="s">
        <v>813</v>
      </c>
      <c r="C18" s="238" t="s">
        <v>455</v>
      </c>
      <c r="D18" s="220">
        <v>15000</v>
      </c>
    </row>
    <row r="19" spans="2:4" ht="12.75" customHeight="1">
      <c r="B19" s="219" t="s">
        <v>809</v>
      </c>
      <c r="C19" s="238" t="s">
        <v>332</v>
      </c>
      <c r="D19" s="220">
        <v>5000</v>
      </c>
    </row>
    <row r="20" spans="2:4" ht="12.75" customHeight="1">
      <c r="B20" s="221" t="s">
        <v>248</v>
      </c>
      <c r="C20" s="240"/>
      <c r="D20" s="227">
        <v>15000</v>
      </c>
    </row>
    <row r="21" spans="2:4" ht="14.25">
      <c r="B21" s="221" t="s">
        <v>814</v>
      </c>
      <c r="C21" s="240"/>
      <c r="D21" s="227">
        <v>5450</v>
      </c>
    </row>
    <row r="22" spans="2:4" ht="15">
      <c r="B22" s="223" t="s">
        <v>815</v>
      </c>
      <c r="C22" s="241"/>
      <c r="D22" s="227">
        <v>15000</v>
      </c>
    </row>
    <row r="23" spans="2:4" ht="15">
      <c r="B23" s="221" t="s">
        <v>816</v>
      </c>
      <c r="C23" s="241"/>
      <c r="D23" s="227">
        <v>10000</v>
      </c>
    </row>
    <row r="24" spans="2:4" ht="14.25">
      <c r="B24" s="221" t="s">
        <v>817</v>
      </c>
      <c r="C24" s="240"/>
      <c r="D24" s="227">
        <v>50000</v>
      </c>
    </row>
    <row r="25" spans="2:4" ht="14.25">
      <c r="B25" s="224" t="s">
        <v>818</v>
      </c>
      <c r="C25" s="242"/>
      <c r="D25" s="228">
        <f>D7+D13+D20+D21+D22+D23+D24</f>
        <v>551950</v>
      </c>
    </row>
    <row r="26" spans="2:4" ht="15.75">
      <c r="B26" s="221" t="s">
        <v>215</v>
      </c>
      <c r="C26" s="240"/>
      <c r="D26" s="229">
        <v>9000</v>
      </c>
    </row>
    <row r="27" spans="2:4" ht="15.75">
      <c r="B27" s="221" t="s">
        <v>216</v>
      </c>
      <c r="C27" s="240"/>
      <c r="D27" s="229">
        <v>10000</v>
      </c>
    </row>
    <row r="28" spans="2:4" ht="15.75">
      <c r="B28" s="221" t="s">
        <v>217</v>
      </c>
      <c r="C28" s="240"/>
      <c r="D28" s="229">
        <v>6000</v>
      </c>
    </row>
    <row r="29" spans="2:4" ht="15.75">
      <c r="B29" s="221" t="s">
        <v>218</v>
      </c>
      <c r="C29" s="240"/>
      <c r="D29" s="229">
        <v>5500</v>
      </c>
    </row>
    <row r="30" spans="2:4" ht="15.75">
      <c r="B30" s="221" t="s">
        <v>219</v>
      </c>
      <c r="C30" s="240"/>
      <c r="D30" s="229">
        <v>15000</v>
      </c>
    </row>
    <row r="31" spans="2:4" ht="15.75">
      <c r="B31" s="221" t="s">
        <v>220</v>
      </c>
      <c r="C31" s="240"/>
      <c r="D31" s="229">
        <v>2550</v>
      </c>
    </row>
    <row r="32" spans="2:5" ht="16.5" thickBot="1">
      <c r="B32" s="255" t="s">
        <v>170</v>
      </c>
      <c r="C32" s="256"/>
      <c r="D32" s="257">
        <f>SUM(D25:D31)</f>
        <v>600000</v>
      </c>
      <c r="E32" s="55"/>
    </row>
    <row r="33" spans="2:3" s="32" customFormat="1" ht="15.75">
      <c r="B33" s="77"/>
      <c r="C33" s="78"/>
    </row>
    <row r="34" spans="2:6" ht="15.75">
      <c r="B34" s="54"/>
      <c r="C34" t="s">
        <v>484</v>
      </c>
      <c r="D34"/>
      <c r="E34" s="171"/>
      <c r="F34" s="171"/>
    </row>
    <row r="35" spans="3:6" ht="11.25">
      <c r="C35" t="s">
        <v>492</v>
      </c>
      <c r="E35" s="171"/>
      <c r="F35" s="171"/>
    </row>
    <row r="36" spans="3:6" ht="11.25">
      <c r="C36" t="s">
        <v>485</v>
      </c>
      <c r="E36" s="171"/>
      <c r="F36" s="171"/>
    </row>
    <row r="37" ht="11.25"/>
    <row r="38" ht="15.75">
      <c r="B38" s="54"/>
    </row>
    <row r="39" ht="15.75">
      <c r="B39" s="54"/>
    </row>
    <row r="40" ht="15.75">
      <c r="B40" s="54"/>
    </row>
    <row r="41" ht="15.75">
      <c r="B41" s="54"/>
    </row>
    <row r="42" ht="15.75">
      <c r="B42" s="54"/>
    </row>
    <row r="43" ht="15.75">
      <c r="B43" s="54"/>
    </row>
  </sheetData>
  <mergeCells count="5">
    <mergeCell ref="B7:C7"/>
    <mergeCell ref="B6:C6"/>
    <mergeCell ref="B1:D1"/>
    <mergeCell ref="B3:D3"/>
    <mergeCell ref="B4:D4"/>
  </mergeCells>
  <printOptions/>
  <pageMargins left="0.2" right="0.17" top="0.26" bottom="0.17" header="0.22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3">
      <selection activeCell="F33" sqref="F33"/>
    </sheetView>
  </sheetViews>
  <sheetFormatPr defaultColWidth="9.140625" defaultRowHeight="12"/>
  <cols>
    <col min="1" max="1" width="70.28125" style="0" customWidth="1"/>
    <col min="2" max="2" width="18.28125" style="0" customWidth="1"/>
  </cols>
  <sheetData>
    <row r="1" spans="1:3" ht="14.25">
      <c r="A1" s="335" t="s">
        <v>182</v>
      </c>
      <c r="B1" s="335"/>
      <c r="C1" s="21"/>
    </row>
    <row r="2" spans="1:3" ht="15">
      <c r="A2" s="5"/>
      <c r="B2" s="5"/>
      <c r="C2" s="6"/>
    </row>
    <row r="3" spans="1:3" ht="15">
      <c r="A3" s="5"/>
      <c r="B3" s="202" t="s">
        <v>415</v>
      </c>
      <c r="C3" s="5"/>
    </row>
    <row r="4" spans="1:3" ht="15">
      <c r="A4" s="5"/>
      <c r="B4" s="5"/>
      <c r="C4" s="5"/>
    </row>
    <row r="5" spans="1:2" ht="12.75">
      <c r="A5" s="338" t="s">
        <v>459</v>
      </c>
      <c r="B5" s="338"/>
    </row>
    <row r="6" ht="12" thickBot="1">
      <c r="A6" s="51"/>
    </row>
    <row r="7" spans="1:2" ht="46.5" customHeight="1">
      <c r="A7" s="52" t="s">
        <v>201</v>
      </c>
      <c r="B7" s="336" t="s">
        <v>458</v>
      </c>
    </row>
    <row r="8" spans="1:2" ht="12" customHeight="1" thickBot="1">
      <c r="A8" s="53"/>
      <c r="B8" s="337"/>
    </row>
    <row r="9" spans="1:2" ht="13.5" thickBot="1">
      <c r="A9" s="249" t="s">
        <v>191</v>
      </c>
      <c r="B9" s="243">
        <f>B10+B11+B12</f>
        <v>9131</v>
      </c>
    </row>
    <row r="10" spans="1:3" ht="12.75">
      <c r="A10" s="250" t="s">
        <v>192</v>
      </c>
      <c r="B10" s="244">
        <v>5000</v>
      </c>
      <c r="C10" s="230"/>
    </row>
    <row r="11" spans="1:2" ht="12.75">
      <c r="A11" s="251" t="s">
        <v>193</v>
      </c>
      <c r="B11" s="245">
        <v>2500</v>
      </c>
    </row>
    <row r="12" spans="1:2" ht="13.5" thickBot="1">
      <c r="A12" s="252" t="s">
        <v>234</v>
      </c>
      <c r="B12" s="246">
        <v>1631</v>
      </c>
    </row>
    <row r="13" spans="1:2" ht="13.5" thickBot="1">
      <c r="A13" s="249" t="s">
        <v>194</v>
      </c>
      <c r="B13" s="243">
        <f>B19</f>
        <v>1500</v>
      </c>
    </row>
    <row r="14" spans="1:2" ht="12.75">
      <c r="A14" s="251" t="s">
        <v>505</v>
      </c>
      <c r="B14" s="245"/>
    </row>
    <row r="15" spans="1:2" ht="12.75" hidden="1">
      <c r="A15" s="251" t="s">
        <v>195</v>
      </c>
      <c r="B15" s="245"/>
    </row>
    <row r="16" spans="1:2" ht="12.75" hidden="1">
      <c r="A16" s="251" t="s">
        <v>196</v>
      </c>
      <c r="B16" s="245"/>
    </row>
    <row r="17" spans="1:2" ht="12.75" hidden="1">
      <c r="A17" s="251" t="s">
        <v>453</v>
      </c>
      <c r="B17" s="245"/>
    </row>
    <row r="18" spans="1:2" ht="12.75" hidden="1">
      <c r="A18" s="251" t="s">
        <v>454</v>
      </c>
      <c r="B18" s="245"/>
    </row>
    <row r="19" spans="1:2" ht="13.5" thickBot="1">
      <c r="A19" s="252" t="s">
        <v>494</v>
      </c>
      <c r="B19" s="246">
        <v>1500</v>
      </c>
    </row>
    <row r="20" spans="1:2" ht="13.5" thickBot="1">
      <c r="A20" s="249" t="s">
        <v>197</v>
      </c>
      <c r="B20" s="243">
        <f>B21+B22+B23+B24+B25+B26+B27</f>
        <v>100000</v>
      </c>
    </row>
    <row r="21" spans="1:2" ht="12.75">
      <c r="A21" s="250" t="s">
        <v>198</v>
      </c>
      <c r="B21" s="244">
        <v>3000</v>
      </c>
    </row>
    <row r="22" spans="1:2" ht="12.75">
      <c r="A22" s="251" t="s">
        <v>513</v>
      </c>
      <c r="B22" s="245">
        <v>30000</v>
      </c>
    </row>
    <row r="23" spans="1:2" ht="12.75">
      <c r="A23" s="251" t="s">
        <v>514</v>
      </c>
      <c r="B23" s="245">
        <v>32000</v>
      </c>
    </row>
    <row r="24" spans="1:2" ht="12.75">
      <c r="A24" s="251" t="s">
        <v>199</v>
      </c>
      <c r="B24" s="245">
        <v>2000</v>
      </c>
    </row>
    <row r="25" spans="1:2" ht="12.75">
      <c r="A25" s="251" t="s">
        <v>200</v>
      </c>
      <c r="B25" s="245">
        <v>25000</v>
      </c>
    </row>
    <row r="26" spans="1:2" ht="12.75">
      <c r="A26" s="251" t="s">
        <v>804</v>
      </c>
      <c r="B26" s="245">
        <v>3000</v>
      </c>
    </row>
    <row r="27" spans="1:2" ht="13.5" thickBot="1">
      <c r="A27" s="252" t="s">
        <v>805</v>
      </c>
      <c r="B27" s="246">
        <v>5000</v>
      </c>
    </row>
    <row r="28" spans="1:2" ht="13.5" thickBot="1">
      <c r="A28" s="249" t="s">
        <v>202</v>
      </c>
      <c r="B28" s="243">
        <f>B29+B30+B31+B32+B33+B34+B35+B36+B37+B38</f>
        <v>278527</v>
      </c>
    </row>
    <row r="29" spans="1:2" ht="12.75">
      <c r="A29" s="250" t="s">
        <v>515</v>
      </c>
      <c r="B29" s="244">
        <v>200000</v>
      </c>
    </row>
    <row r="30" spans="1:2" ht="12.75">
      <c r="A30" s="251" t="s">
        <v>575</v>
      </c>
      <c r="B30" s="245">
        <v>8000</v>
      </c>
    </row>
    <row r="31" spans="1:2" ht="12.75">
      <c r="A31" s="251" t="s">
        <v>576</v>
      </c>
      <c r="B31" s="245"/>
    </row>
    <row r="32" spans="1:2" ht="12.75">
      <c r="A32" s="251" t="s">
        <v>577</v>
      </c>
      <c r="B32" s="245">
        <v>7000</v>
      </c>
    </row>
    <row r="33" spans="1:2" ht="12.75">
      <c r="A33" s="251" t="s">
        <v>578</v>
      </c>
      <c r="B33" s="245">
        <v>1000</v>
      </c>
    </row>
    <row r="34" spans="1:2" ht="12.75">
      <c r="A34" s="251" t="s">
        <v>579</v>
      </c>
      <c r="B34" s="245">
        <v>6000</v>
      </c>
    </row>
    <row r="35" spans="1:2" ht="12.75">
      <c r="A35" s="251" t="s">
        <v>580</v>
      </c>
      <c r="B35" s="245">
        <v>3100</v>
      </c>
    </row>
    <row r="36" spans="1:2" ht="12.75">
      <c r="A36" s="251" t="s">
        <v>493</v>
      </c>
      <c r="B36" s="247"/>
    </row>
    <row r="37" spans="1:2" ht="12.75">
      <c r="A37" s="251" t="s">
        <v>581</v>
      </c>
      <c r="B37" s="245">
        <v>5000</v>
      </c>
    </row>
    <row r="38" spans="1:2" ht="13.5" thickBot="1">
      <c r="A38" s="252" t="s">
        <v>582</v>
      </c>
      <c r="B38" s="246">
        <v>48427</v>
      </c>
    </row>
    <row r="39" spans="1:2" ht="13.5" thickBot="1">
      <c r="A39" s="249" t="s">
        <v>516</v>
      </c>
      <c r="B39" s="243">
        <v>2060000</v>
      </c>
    </row>
    <row r="40" spans="1:2" ht="13.5" thickBot="1">
      <c r="A40" s="253"/>
      <c r="B40" s="246"/>
    </row>
    <row r="41" spans="1:2" ht="15.75" thickBot="1">
      <c r="A41" s="254" t="s">
        <v>203</v>
      </c>
      <c r="B41" s="248">
        <f>B9+B13+B20+B28+B39</f>
        <v>2449158</v>
      </c>
    </row>
    <row r="42" ht="12.75">
      <c r="B42" s="230"/>
    </row>
    <row r="43" ht="11.25">
      <c r="A43" t="s">
        <v>484</v>
      </c>
    </row>
    <row r="44" ht="11.25">
      <c r="A44" t="s">
        <v>492</v>
      </c>
    </row>
    <row r="45" ht="11.25">
      <c r="A45" t="s">
        <v>485</v>
      </c>
    </row>
  </sheetData>
  <mergeCells count="3">
    <mergeCell ref="A1:B1"/>
    <mergeCell ref="B7:B8"/>
    <mergeCell ref="A5:B5"/>
  </mergeCells>
  <printOptions/>
  <pageMargins left="0.28" right="0.17" top="0.7" bottom="0.5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9"/>
  <sheetViews>
    <sheetView zoomScale="120" zoomScaleNormal="120" workbookViewId="0" topLeftCell="A1">
      <selection activeCell="T32" sqref="T32"/>
    </sheetView>
  </sheetViews>
  <sheetFormatPr defaultColWidth="9.140625" defaultRowHeight="12"/>
  <cols>
    <col min="1" max="1" width="27.8515625" style="171" customWidth="1"/>
    <col min="2" max="2" width="4.421875" style="171" customWidth="1"/>
    <col min="3" max="3" width="8.421875" style="171" customWidth="1"/>
    <col min="4" max="5" width="7.140625" style="171" customWidth="1"/>
    <col min="6" max="7" width="8.00390625" style="171" customWidth="1"/>
    <col min="8" max="8" width="7.28125" style="171" customWidth="1"/>
    <col min="9" max="10" width="8.00390625" style="171" customWidth="1"/>
    <col min="11" max="11" width="6.421875" style="171" customWidth="1"/>
    <col min="12" max="12" width="6.140625" style="171" customWidth="1"/>
    <col min="13" max="14" width="8.00390625" style="171" customWidth="1"/>
    <col min="15" max="15" width="6.421875" style="171" customWidth="1"/>
    <col min="16" max="19" width="8.00390625" style="171" customWidth="1"/>
    <col min="20" max="20" width="8.7109375" style="171" customWidth="1"/>
    <col min="21" max="16384" width="9.28125" style="171" customWidth="1"/>
  </cols>
  <sheetData>
    <row r="2" ht="15.75">
      <c r="A2" s="258" t="s">
        <v>13</v>
      </c>
    </row>
    <row r="3" spans="1:20" ht="18">
      <c r="A3" s="259" t="s">
        <v>520</v>
      </c>
      <c r="B3" s="169"/>
      <c r="C3" s="169"/>
      <c r="D3" s="169"/>
      <c r="E3" s="169"/>
      <c r="F3" s="169"/>
      <c r="G3" s="169"/>
      <c r="H3" s="169"/>
      <c r="I3" s="169"/>
      <c r="J3" s="169"/>
      <c r="K3" s="170"/>
      <c r="L3" s="169"/>
      <c r="M3" s="169"/>
      <c r="N3" s="169"/>
      <c r="O3" s="169"/>
      <c r="P3" s="169"/>
      <c r="Q3" s="169"/>
      <c r="R3" s="260" t="s">
        <v>412</v>
      </c>
      <c r="S3" s="169"/>
      <c r="T3" s="169"/>
    </row>
    <row r="4" spans="1:20" ht="11.25">
      <c r="A4" s="261" t="s">
        <v>333</v>
      </c>
      <c r="B4" s="262" t="s">
        <v>334</v>
      </c>
      <c r="C4" s="263"/>
      <c r="D4" s="263"/>
      <c r="E4" s="264"/>
      <c r="F4" s="263"/>
      <c r="G4" s="265"/>
      <c r="H4" s="263"/>
      <c r="I4" s="264"/>
      <c r="J4" s="263"/>
      <c r="K4" s="264" t="s">
        <v>335</v>
      </c>
      <c r="L4" s="263" t="s">
        <v>336</v>
      </c>
      <c r="M4" s="264" t="s">
        <v>337</v>
      </c>
      <c r="N4" s="263" t="s">
        <v>338</v>
      </c>
      <c r="O4" s="264" t="s">
        <v>339</v>
      </c>
      <c r="P4" s="263" t="s">
        <v>339</v>
      </c>
      <c r="Q4" s="264" t="s">
        <v>339</v>
      </c>
      <c r="R4" s="265" t="s">
        <v>339</v>
      </c>
      <c r="S4" s="265" t="s">
        <v>340</v>
      </c>
      <c r="T4" s="261"/>
    </row>
    <row r="5" spans="1:20" ht="11.25">
      <c r="A5" s="266"/>
      <c r="B5" s="267" t="s">
        <v>341</v>
      </c>
      <c r="C5" s="268" t="s">
        <v>342</v>
      </c>
      <c r="D5" s="268" t="s">
        <v>343</v>
      </c>
      <c r="E5" s="269" t="s">
        <v>344</v>
      </c>
      <c r="F5" s="268" t="s">
        <v>345</v>
      </c>
      <c r="G5" s="270" t="s">
        <v>346</v>
      </c>
      <c r="H5" s="268" t="s">
        <v>347</v>
      </c>
      <c r="I5" s="269" t="s">
        <v>348</v>
      </c>
      <c r="J5" s="268" t="s">
        <v>349</v>
      </c>
      <c r="K5" s="269" t="s">
        <v>350</v>
      </c>
      <c r="L5" s="268" t="s">
        <v>351</v>
      </c>
      <c r="M5" s="269" t="s">
        <v>352</v>
      </c>
      <c r="N5" s="268" t="s">
        <v>348</v>
      </c>
      <c r="O5" s="269" t="s">
        <v>353</v>
      </c>
      <c r="P5" s="268" t="s">
        <v>354</v>
      </c>
      <c r="Q5" s="269" t="s">
        <v>346</v>
      </c>
      <c r="R5" s="270" t="s">
        <v>347</v>
      </c>
      <c r="S5" s="270" t="s">
        <v>345</v>
      </c>
      <c r="T5" s="271" t="s">
        <v>0</v>
      </c>
    </row>
    <row r="6" spans="1:20" ht="11.25">
      <c r="A6" s="187" t="s">
        <v>373</v>
      </c>
      <c r="B6" s="187">
        <v>117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>
        <f>SUM(C6:R6)</f>
        <v>0</v>
      </c>
    </row>
    <row r="7" spans="1:20" ht="11.25">
      <c r="A7" s="187" t="s">
        <v>355</v>
      </c>
      <c r="B7" s="187">
        <v>122</v>
      </c>
      <c r="C7" s="187">
        <v>6137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>
        <f>SUM(C7:S7)</f>
        <v>6137</v>
      </c>
    </row>
    <row r="8" spans="1:20" ht="11.25">
      <c r="A8" s="187" t="s">
        <v>413</v>
      </c>
      <c r="B8" s="187">
        <v>141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>
        <f>SUM(C8:S8)</f>
        <v>0</v>
      </c>
    </row>
    <row r="9" spans="1:20" ht="11.25">
      <c r="A9" s="272" t="s">
        <v>356</v>
      </c>
      <c r="B9" s="272"/>
      <c r="C9" s="272">
        <f aca="true" t="shared" si="0" ref="C9:T9">SUM(C6:C8)</f>
        <v>6137</v>
      </c>
      <c r="D9" s="272">
        <f t="shared" si="0"/>
        <v>0</v>
      </c>
      <c r="E9" s="272">
        <f t="shared" si="0"/>
        <v>0</v>
      </c>
      <c r="F9" s="272">
        <f t="shared" si="0"/>
        <v>0</v>
      </c>
      <c r="G9" s="272">
        <f t="shared" si="0"/>
        <v>0</v>
      </c>
      <c r="H9" s="272">
        <f t="shared" si="0"/>
        <v>0</v>
      </c>
      <c r="I9" s="272">
        <f t="shared" si="0"/>
        <v>0</v>
      </c>
      <c r="J9" s="272">
        <f t="shared" si="0"/>
        <v>0</v>
      </c>
      <c r="K9" s="272">
        <f t="shared" si="0"/>
        <v>0</v>
      </c>
      <c r="L9" s="272">
        <f t="shared" si="0"/>
        <v>0</v>
      </c>
      <c r="M9" s="272">
        <f t="shared" si="0"/>
        <v>0</v>
      </c>
      <c r="N9" s="272">
        <f t="shared" si="0"/>
        <v>0</v>
      </c>
      <c r="O9" s="272">
        <f t="shared" si="0"/>
        <v>0</v>
      </c>
      <c r="P9" s="272">
        <f t="shared" si="0"/>
        <v>0</v>
      </c>
      <c r="Q9" s="272">
        <f t="shared" si="0"/>
        <v>0</v>
      </c>
      <c r="R9" s="272">
        <f t="shared" si="0"/>
        <v>0</v>
      </c>
      <c r="S9" s="272">
        <f t="shared" si="0"/>
        <v>0</v>
      </c>
      <c r="T9" s="272">
        <f t="shared" si="0"/>
        <v>6137</v>
      </c>
    </row>
    <row r="10" spans="1:20" ht="11.25">
      <c r="A10" s="187" t="s">
        <v>374</v>
      </c>
      <c r="B10" s="187">
        <v>219</v>
      </c>
      <c r="C10" s="187">
        <v>39360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>
        <f>SUM(C10:R10)</f>
        <v>39360</v>
      </c>
    </row>
    <row r="11" spans="1:20" ht="11.25">
      <c r="A11" s="187" t="s">
        <v>357</v>
      </c>
      <c r="B11" s="187">
        <v>239</v>
      </c>
      <c r="C11" s="187">
        <v>41501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>
        <f aca="true" t="shared" si="1" ref="T11:T16">SUM(C11:S11)</f>
        <v>41501</v>
      </c>
    </row>
    <row r="12" spans="1:20" ht="11.25">
      <c r="A12" s="187" t="s">
        <v>375</v>
      </c>
      <c r="B12" s="187">
        <v>282</v>
      </c>
      <c r="C12" s="187">
        <v>6516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>
        <f t="shared" si="1"/>
        <v>6516</v>
      </c>
    </row>
    <row r="13" spans="1:20" ht="11.25">
      <c r="A13" s="187" t="s">
        <v>376</v>
      </c>
      <c r="B13" s="187">
        <v>283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>
        <f t="shared" si="1"/>
        <v>0</v>
      </c>
    </row>
    <row r="14" spans="1:20" ht="11.25">
      <c r="A14" s="187" t="s">
        <v>517</v>
      </c>
      <c r="B14" s="187">
        <v>284</v>
      </c>
      <c r="C14" s="187">
        <v>246244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>
        <f t="shared" si="1"/>
        <v>246244</v>
      </c>
    </row>
    <row r="15" spans="1:20" ht="11.25">
      <c r="A15" s="272" t="s">
        <v>358</v>
      </c>
      <c r="B15" s="272"/>
      <c r="C15" s="272">
        <f>SUM(C10:C14)</f>
        <v>333621</v>
      </c>
      <c r="D15" s="272">
        <f aca="true" t="shared" si="2" ref="D15:S15">SUM(D11:D14)</f>
        <v>0</v>
      </c>
      <c r="E15" s="272">
        <f t="shared" si="2"/>
        <v>0</v>
      </c>
      <c r="F15" s="272">
        <f t="shared" si="2"/>
        <v>0</v>
      </c>
      <c r="G15" s="272">
        <f t="shared" si="2"/>
        <v>0</v>
      </c>
      <c r="H15" s="272">
        <f t="shared" si="2"/>
        <v>0</v>
      </c>
      <c r="I15" s="272">
        <f t="shared" si="2"/>
        <v>0</v>
      </c>
      <c r="J15" s="272">
        <f t="shared" si="2"/>
        <v>0</v>
      </c>
      <c r="K15" s="272">
        <f t="shared" si="2"/>
        <v>0</v>
      </c>
      <c r="L15" s="272">
        <f t="shared" si="2"/>
        <v>0</v>
      </c>
      <c r="M15" s="272">
        <f t="shared" si="2"/>
        <v>0</v>
      </c>
      <c r="N15" s="272">
        <f t="shared" si="2"/>
        <v>0</v>
      </c>
      <c r="O15" s="272">
        <f t="shared" si="2"/>
        <v>0</v>
      </c>
      <c r="P15" s="272">
        <f t="shared" si="2"/>
        <v>0</v>
      </c>
      <c r="Q15" s="272">
        <f t="shared" si="2"/>
        <v>0</v>
      </c>
      <c r="R15" s="272">
        <f t="shared" si="2"/>
        <v>0</v>
      </c>
      <c r="S15" s="272">
        <f t="shared" si="2"/>
        <v>0</v>
      </c>
      <c r="T15" s="272">
        <f t="shared" si="1"/>
        <v>333621</v>
      </c>
    </row>
    <row r="16" spans="1:20" ht="11.25">
      <c r="A16" s="187" t="s">
        <v>359</v>
      </c>
      <c r="B16" s="187">
        <v>311</v>
      </c>
      <c r="C16" s="187">
        <v>7755</v>
      </c>
      <c r="D16" s="187">
        <v>-3557</v>
      </c>
      <c r="E16" s="187">
        <v>1178</v>
      </c>
      <c r="F16" s="187">
        <v>210</v>
      </c>
      <c r="G16" s="187">
        <v>16561</v>
      </c>
      <c r="H16" s="187">
        <v>-1176</v>
      </c>
      <c r="I16" s="187">
        <v>3319</v>
      </c>
      <c r="J16" s="187">
        <v>2341</v>
      </c>
      <c r="K16" s="187"/>
      <c r="L16" s="187"/>
      <c r="M16" s="187"/>
      <c r="N16" s="187"/>
      <c r="O16" s="187"/>
      <c r="P16" s="187"/>
      <c r="Q16" s="187"/>
      <c r="R16" s="187"/>
      <c r="S16" s="187"/>
      <c r="T16" s="187">
        <f t="shared" si="1"/>
        <v>26631</v>
      </c>
    </row>
    <row r="17" spans="1:20" ht="11.25">
      <c r="A17" s="187" t="s">
        <v>377</v>
      </c>
      <c r="B17" s="187">
        <v>322</v>
      </c>
      <c r="C17" s="187">
        <v>30451</v>
      </c>
      <c r="D17" s="187"/>
      <c r="E17" s="187"/>
      <c r="F17" s="187"/>
      <c r="G17" s="187"/>
      <c r="H17" s="187"/>
      <c r="I17" s="187"/>
      <c r="J17" s="187"/>
      <c r="K17" s="187"/>
      <c r="L17" s="187"/>
      <c r="M17" s="187">
        <v>19130</v>
      </c>
      <c r="N17" s="187">
        <v>5416</v>
      </c>
      <c r="O17" s="187">
        <v>18114</v>
      </c>
      <c r="P17" s="187">
        <v>11879</v>
      </c>
      <c r="Q17" s="187">
        <v>19454</v>
      </c>
      <c r="R17" s="187">
        <v>18122</v>
      </c>
      <c r="S17" s="187"/>
      <c r="T17" s="187">
        <f>SUM(C17:S17)</f>
        <v>122566</v>
      </c>
    </row>
    <row r="18" spans="1:20" ht="11.25">
      <c r="A18" s="273" t="s">
        <v>521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>
        <v>1687</v>
      </c>
      <c r="M18" s="273">
        <v>1381</v>
      </c>
      <c r="N18" s="273">
        <v>2643</v>
      </c>
      <c r="O18" s="273"/>
      <c r="P18" s="273"/>
      <c r="Q18" s="273"/>
      <c r="R18" s="273"/>
      <c r="S18" s="273"/>
      <c r="T18" s="273">
        <f>SUM(C18:S18)</f>
        <v>5711</v>
      </c>
    </row>
    <row r="19" spans="1:20" ht="11.25">
      <c r="A19" s="187" t="s">
        <v>522</v>
      </c>
      <c r="B19" s="187">
        <v>326</v>
      </c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187">
        <f aca="true" t="shared" si="3" ref="T19:T25">SUM(C19:S19)</f>
        <v>0</v>
      </c>
    </row>
    <row r="20" spans="1:20" ht="11.25">
      <c r="A20" s="187" t="s">
        <v>518</v>
      </c>
      <c r="B20" s="187">
        <v>388</v>
      </c>
      <c r="C20" s="187"/>
      <c r="D20" s="187"/>
      <c r="E20" s="187"/>
      <c r="F20" s="187"/>
      <c r="G20" s="187"/>
      <c r="H20" s="187"/>
      <c r="I20" s="187">
        <v>12242</v>
      </c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>
        <f t="shared" si="3"/>
        <v>12242</v>
      </c>
    </row>
    <row r="21" spans="1:20" ht="11.25">
      <c r="A21" s="187" t="s">
        <v>523</v>
      </c>
      <c r="B21" s="187">
        <v>321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>
        <v>67917</v>
      </c>
      <c r="T21" s="187">
        <f t="shared" si="3"/>
        <v>67917</v>
      </c>
    </row>
    <row r="22" spans="1:20" ht="11.25">
      <c r="A22" s="187" t="s">
        <v>524</v>
      </c>
      <c r="B22" s="187">
        <v>337</v>
      </c>
      <c r="C22" s="187">
        <v>6567</v>
      </c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>
        <f t="shared" si="3"/>
        <v>6567</v>
      </c>
    </row>
    <row r="23" spans="1:20" ht="11.25">
      <c r="A23" s="187" t="s">
        <v>519</v>
      </c>
      <c r="B23" s="187">
        <v>389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>
        <f t="shared" si="3"/>
        <v>0</v>
      </c>
    </row>
    <row r="24" spans="1:20" ht="11.25">
      <c r="A24" s="272" t="s">
        <v>360</v>
      </c>
      <c r="B24" s="272"/>
      <c r="C24" s="272">
        <f aca="true" t="shared" si="4" ref="C24:I24">SUM(C16:C23)</f>
        <v>44773</v>
      </c>
      <c r="D24" s="272">
        <f t="shared" si="4"/>
        <v>-3557</v>
      </c>
      <c r="E24" s="272">
        <f t="shared" si="4"/>
        <v>1178</v>
      </c>
      <c r="F24" s="272">
        <f t="shared" si="4"/>
        <v>210</v>
      </c>
      <c r="G24" s="272">
        <f t="shared" si="4"/>
        <v>16561</v>
      </c>
      <c r="H24" s="272">
        <f t="shared" si="4"/>
        <v>-1176</v>
      </c>
      <c r="I24" s="272">
        <f t="shared" si="4"/>
        <v>15561</v>
      </c>
      <c r="J24" s="272">
        <f>SUM(J16:J23)</f>
        <v>2341</v>
      </c>
      <c r="K24" s="272">
        <f aca="true" t="shared" si="5" ref="K24:S24">SUM(K16:K23)</f>
        <v>0</v>
      </c>
      <c r="L24" s="272">
        <f t="shared" si="5"/>
        <v>1687</v>
      </c>
      <c r="M24" s="272">
        <f t="shared" si="5"/>
        <v>20511</v>
      </c>
      <c r="N24" s="272">
        <f t="shared" si="5"/>
        <v>8059</v>
      </c>
      <c r="O24" s="272">
        <f t="shared" si="5"/>
        <v>18114</v>
      </c>
      <c r="P24" s="272">
        <f t="shared" si="5"/>
        <v>11879</v>
      </c>
      <c r="Q24" s="272">
        <f t="shared" si="5"/>
        <v>19454</v>
      </c>
      <c r="R24" s="272">
        <f t="shared" si="5"/>
        <v>18122</v>
      </c>
      <c r="S24" s="272">
        <f t="shared" si="5"/>
        <v>67917</v>
      </c>
      <c r="T24" s="272">
        <f>SUM(C24:S24)</f>
        <v>241634</v>
      </c>
    </row>
    <row r="25" spans="1:20" ht="11.25">
      <c r="A25" s="187" t="s">
        <v>361</v>
      </c>
      <c r="B25" s="187">
        <v>431</v>
      </c>
      <c r="C25" s="187">
        <v>14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>
        <f t="shared" si="3"/>
        <v>14</v>
      </c>
    </row>
    <row r="26" spans="1:20" ht="11.25">
      <c r="A26" s="187" t="s">
        <v>362</v>
      </c>
      <c r="B26" s="187">
        <v>437</v>
      </c>
      <c r="C26" s="187">
        <v>353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>
        <f>SUM(C26:R26)</f>
        <v>353</v>
      </c>
    </row>
    <row r="27" spans="1:20" ht="11.25">
      <c r="A27" s="187" t="s">
        <v>363</v>
      </c>
      <c r="B27" s="187">
        <v>469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>
        <f>SUM(C27:R27)</f>
        <v>0</v>
      </c>
    </row>
    <row r="28" spans="1:20" ht="11.25">
      <c r="A28" s="272" t="s">
        <v>364</v>
      </c>
      <c r="B28" s="272"/>
      <c r="C28" s="272">
        <f aca="true" t="shared" si="6" ref="C28:T28">SUM(C25:C27)</f>
        <v>367</v>
      </c>
      <c r="D28" s="272">
        <f t="shared" si="6"/>
        <v>0</v>
      </c>
      <c r="E28" s="272">
        <f t="shared" si="6"/>
        <v>0</v>
      </c>
      <c r="F28" s="272">
        <f t="shared" si="6"/>
        <v>0</v>
      </c>
      <c r="G28" s="272">
        <f t="shared" si="6"/>
        <v>0</v>
      </c>
      <c r="H28" s="272">
        <f t="shared" si="6"/>
        <v>0</v>
      </c>
      <c r="I28" s="272">
        <f t="shared" si="6"/>
        <v>0</v>
      </c>
      <c r="J28" s="272">
        <f t="shared" si="6"/>
        <v>0</v>
      </c>
      <c r="K28" s="272">
        <f t="shared" si="6"/>
        <v>0</v>
      </c>
      <c r="L28" s="272">
        <f t="shared" si="6"/>
        <v>0</v>
      </c>
      <c r="M28" s="272">
        <f t="shared" si="6"/>
        <v>0</v>
      </c>
      <c r="N28" s="272">
        <f t="shared" si="6"/>
        <v>0</v>
      </c>
      <c r="O28" s="272">
        <f t="shared" si="6"/>
        <v>0</v>
      </c>
      <c r="P28" s="272">
        <f t="shared" si="6"/>
        <v>0</v>
      </c>
      <c r="Q28" s="272">
        <f t="shared" si="6"/>
        <v>0</v>
      </c>
      <c r="R28" s="272">
        <f t="shared" si="6"/>
        <v>0</v>
      </c>
      <c r="S28" s="272">
        <f t="shared" si="6"/>
        <v>0</v>
      </c>
      <c r="T28" s="272">
        <f t="shared" si="6"/>
        <v>367</v>
      </c>
    </row>
    <row r="29" spans="1:20" ht="11.25">
      <c r="A29" s="187" t="s">
        <v>379</v>
      </c>
      <c r="B29" s="187">
        <v>589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>
        <f>SUM(C29:R29)</f>
        <v>0</v>
      </c>
    </row>
    <row r="30" spans="1:20" ht="11.25">
      <c r="A30" s="187" t="s">
        <v>380</v>
      </c>
      <c r="B30" s="187">
        <v>540</v>
      </c>
      <c r="C30" s="187">
        <v>345054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>
        <f>SUM(C30:R30)</f>
        <v>345054</v>
      </c>
    </row>
    <row r="31" spans="1:20" ht="11.25">
      <c r="A31" s="272" t="s">
        <v>365</v>
      </c>
      <c r="B31" s="272"/>
      <c r="C31" s="272">
        <f aca="true" t="shared" si="7" ref="C31:T31">SUM(C29:C30)</f>
        <v>345054</v>
      </c>
      <c r="D31" s="272">
        <f t="shared" si="7"/>
        <v>0</v>
      </c>
      <c r="E31" s="272">
        <f t="shared" si="7"/>
        <v>0</v>
      </c>
      <c r="F31" s="272">
        <f t="shared" si="7"/>
        <v>0</v>
      </c>
      <c r="G31" s="272">
        <f t="shared" si="7"/>
        <v>0</v>
      </c>
      <c r="H31" s="272">
        <f t="shared" si="7"/>
        <v>0</v>
      </c>
      <c r="I31" s="272">
        <f t="shared" si="7"/>
        <v>0</v>
      </c>
      <c r="J31" s="272">
        <f t="shared" si="7"/>
        <v>0</v>
      </c>
      <c r="K31" s="272">
        <f t="shared" si="7"/>
        <v>0</v>
      </c>
      <c r="L31" s="272">
        <f t="shared" si="7"/>
        <v>0</v>
      </c>
      <c r="M31" s="272">
        <f t="shared" si="7"/>
        <v>0</v>
      </c>
      <c r="N31" s="272">
        <f t="shared" si="7"/>
        <v>0</v>
      </c>
      <c r="O31" s="272">
        <f t="shared" si="7"/>
        <v>0</v>
      </c>
      <c r="P31" s="272">
        <f t="shared" si="7"/>
        <v>0</v>
      </c>
      <c r="Q31" s="272">
        <f t="shared" si="7"/>
        <v>0</v>
      </c>
      <c r="R31" s="272">
        <f t="shared" si="7"/>
        <v>0</v>
      </c>
      <c r="S31" s="272">
        <f t="shared" si="7"/>
        <v>0</v>
      </c>
      <c r="T31" s="272">
        <f t="shared" si="7"/>
        <v>345054</v>
      </c>
    </row>
    <row r="32" spans="1:20" ht="11.25">
      <c r="A32" s="187" t="s">
        <v>366</v>
      </c>
      <c r="B32" s="187">
        <v>713</v>
      </c>
      <c r="C32" s="187">
        <v>1060</v>
      </c>
      <c r="D32" s="187">
        <v>36</v>
      </c>
      <c r="E32" s="187"/>
      <c r="F32" s="187"/>
      <c r="G32" s="187"/>
      <c r="H32" s="187"/>
      <c r="I32" s="187"/>
      <c r="J32" s="187"/>
      <c r="K32" s="187"/>
      <c r="L32" s="187">
        <v>535</v>
      </c>
      <c r="M32" s="187"/>
      <c r="N32" s="187"/>
      <c r="O32" s="187"/>
      <c r="P32" s="187"/>
      <c r="Q32" s="187"/>
      <c r="R32" s="187"/>
      <c r="S32" s="187"/>
      <c r="T32" s="187">
        <f>SUM(C32:S32)</f>
        <v>1631</v>
      </c>
    </row>
    <row r="33" spans="1:20" ht="11.25">
      <c r="A33" s="187" t="s">
        <v>367</v>
      </c>
      <c r="B33" s="187">
        <v>738</v>
      </c>
      <c r="C33" s="187">
        <v>16161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>
        <f>SUM(C33:S33)</f>
        <v>16161</v>
      </c>
    </row>
    <row r="34" spans="1:20" ht="11.25">
      <c r="A34" s="187" t="s">
        <v>368</v>
      </c>
      <c r="B34" s="187">
        <v>739</v>
      </c>
      <c r="C34" s="187"/>
      <c r="D34" s="187"/>
      <c r="E34" s="187"/>
      <c r="F34" s="187"/>
      <c r="G34" s="187"/>
      <c r="H34" s="187"/>
      <c r="I34" s="187"/>
      <c r="J34" s="187"/>
      <c r="K34" s="187">
        <v>1838</v>
      </c>
      <c r="L34" s="187"/>
      <c r="M34" s="187"/>
      <c r="N34" s="187"/>
      <c r="O34" s="187"/>
      <c r="P34" s="187"/>
      <c r="Q34" s="187"/>
      <c r="R34" s="187"/>
      <c r="S34" s="187"/>
      <c r="T34" s="187">
        <f>SUM(C34:S34)</f>
        <v>1838</v>
      </c>
    </row>
    <row r="35" spans="1:20" ht="11.25">
      <c r="A35" s="272" t="s">
        <v>369</v>
      </c>
      <c r="B35" s="272"/>
      <c r="C35" s="272">
        <f aca="true" t="shared" si="8" ref="C35:T35">SUM(C32:C34)</f>
        <v>17221</v>
      </c>
      <c r="D35" s="272">
        <f t="shared" si="8"/>
        <v>36</v>
      </c>
      <c r="E35" s="272">
        <f t="shared" si="8"/>
        <v>0</v>
      </c>
      <c r="F35" s="272">
        <f t="shared" si="8"/>
        <v>0</v>
      </c>
      <c r="G35" s="272">
        <f t="shared" si="8"/>
        <v>0</v>
      </c>
      <c r="H35" s="272">
        <f t="shared" si="8"/>
        <v>0</v>
      </c>
      <c r="I35" s="272">
        <f t="shared" si="8"/>
        <v>0</v>
      </c>
      <c r="J35" s="272">
        <f t="shared" si="8"/>
        <v>0</v>
      </c>
      <c r="K35" s="272">
        <f t="shared" si="8"/>
        <v>1838</v>
      </c>
      <c r="L35" s="272">
        <f t="shared" si="8"/>
        <v>535</v>
      </c>
      <c r="M35" s="272">
        <f t="shared" si="8"/>
        <v>0</v>
      </c>
      <c r="N35" s="272">
        <f t="shared" si="8"/>
        <v>0</v>
      </c>
      <c r="O35" s="272">
        <f t="shared" si="8"/>
        <v>0</v>
      </c>
      <c r="P35" s="272">
        <f t="shared" si="8"/>
        <v>0</v>
      </c>
      <c r="Q35" s="272">
        <f t="shared" si="8"/>
        <v>0</v>
      </c>
      <c r="R35" s="272">
        <f t="shared" si="8"/>
        <v>0</v>
      </c>
      <c r="S35" s="272">
        <f t="shared" si="8"/>
        <v>0</v>
      </c>
      <c r="T35" s="272">
        <f t="shared" si="8"/>
        <v>19630</v>
      </c>
    </row>
    <row r="36" spans="1:20" ht="11.25">
      <c r="A36" s="187" t="s">
        <v>370</v>
      </c>
      <c r="B36" s="187">
        <v>898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>
        <f>SUM(C36:S36)</f>
        <v>0</v>
      </c>
    </row>
    <row r="37" spans="1:20" ht="11.25">
      <c r="A37" s="272" t="s">
        <v>371</v>
      </c>
      <c r="B37" s="272"/>
      <c r="C37" s="272">
        <f aca="true" t="shared" si="9" ref="C37:T37">SUM(C36:C36)</f>
        <v>0</v>
      </c>
      <c r="D37" s="272">
        <f t="shared" si="9"/>
        <v>0</v>
      </c>
      <c r="E37" s="272">
        <f t="shared" si="9"/>
        <v>0</v>
      </c>
      <c r="F37" s="272">
        <f t="shared" si="9"/>
        <v>0</v>
      </c>
      <c r="G37" s="272">
        <f t="shared" si="9"/>
        <v>0</v>
      </c>
      <c r="H37" s="272">
        <f t="shared" si="9"/>
        <v>0</v>
      </c>
      <c r="I37" s="272">
        <f t="shared" si="9"/>
        <v>0</v>
      </c>
      <c r="J37" s="272">
        <f t="shared" si="9"/>
        <v>0</v>
      </c>
      <c r="K37" s="272">
        <f t="shared" si="9"/>
        <v>0</v>
      </c>
      <c r="L37" s="272">
        <f t="shared" si="9"/>
        <v>0</v>
      </c>
      <c r="M37" s="272">
        <f t="shared" si="9"/>
        <v>0</v>
      </c>
      <c r="N37" s="272">
        <f t="shared" si="9"/>
        <v>0</v>
      </c>
      <c r="O37" s="272">
        <f t="shared" si="9"/>
        <v>0</v>
      </c>
      <c r="P37" s="272">
        <f t="shared" si="9"/>
        <v>0</v>
      </c>
      <c r="Q37" s="272">
        <f t="shared" si="9"/>
        <v>0</v>
      </c>
      <c r="R37" s="272">
        <f t="shared" si="9"/>
        <v>0</v>
      </c>
      <c r="S37" s="272">
        <f t="shared" si="9"/>
        <v>0</v>
      </c>
      <c r="T37" s="272">
        <f t="shared" si="9"/>
        <v>0</v>
      </c>
    </row>
    <row r="38" spans="1:20" ht="11.25">
      <c r="A38" s="275" t="s">
        <v>372</v>
      </c>
      <c r="B38" s="275"/>
      <c r="C38" s="275">
        <f aca="true" t="shared" si="10" ref="C38:T38">C9+C15+C24+C28+C31+C35+C37</f>
        <v>747173</v>
      </c>
      <c r="D38" s="275">
        <f t="shared" si="10"/>
        <v>-3521</v>
      </c>
      <c r="E38" s="275">
        <f t="shared" si="10"/>
        <v>1178</v>
      </c>
      <c r="F38" s="275">
        <f t="shared" si="10"/>
        <v>210</v>
      </c>
      <c r="G38" s="275">
        <f t="shared" si="10"/>
        <v>16561</v>
      </c>
      <c r="H38" s="275">
        <f t="shared" si="10"/>
        <v>-1176</v>
      </c>
      <c r="I38" s="275">
        <f t="shared" si="10"/>
        <v>15561</v>
      </c>
      <c r="J38" s="275">
        <f t="shared" si="10"/>
        <v>2341</v>
      </c>
      <c r="K38" s="275">
        <f t="shared" si="10"/>
        <v>1838</v>
      </c>
      <c r="L38" s="275">
        <f t="shared" si="10"/>
        <v>2222</v>
      </c>
      <c r="M38" s="275">
        <f t="shared" si="10"/>
        <v>20511</v>
      </c>
      <c r="N38" s="275">
        <f t="shared" si="10"/>
        <v>8059</v>
      </c>
      <c r="O38" s="275">
        <f t="shared" si="10"/>
        <v>18114</v>
      </c>
      <c r="P38" s="275">
        <f t="shared" si="10"/>
        <v>11879</v>
      </c>
      <c r="Q38" s="275">
        <f t="shared" si="10"/>
        <v>19454</v>
      </c>
      <c r="R38" s="275">
        <f t="shared" si="10"/>
        <v>18122</v>
      </c>
      <c r="S38" s="275">
        <f t="shared" si="10"/>
        <v>67917</v>
      </c>
      <c r="T38" s="275">
        <f t="shared" si="10"/>
        <v>946443</v>
      </c>
    </row>
    <row r="42" spans="3:11" ht="12">
      <c r="C42" s="208" t="s">
        <v>171</v>
      </c>
      <c r="D42" s="175"/>
      <c r="E42" s="175"/>
      <c r="F42" s="175"/>
      <c r="G42" s="175"/>
      <c r="H42" s="175"/>
      <c r="I42" s="175"/>
      <c r="J42" s="208" t="s">
        <v>450</v>
      </c>
      <c r="K42" s="175"/>
    </row>
    <row r="43" spans="3:10" ht="12">
      <c r="C43" s="276" t="s">
        <v>526</v>
      </c>
      <c r="J43" s="276" t="s">
        <v>525</v>
      </c>
    </row>
    <row r="44" spans="3:10" ht="12">
      <c r="C44" s="276" t="s">
        <v>451</v>
      </c>
      <c r="J44" s="276" t="s">
        <v>452</v>
      </c>
    </row>
    <row r="45" ht="12">
      <c r="C45" s="276"/>
    </row>
    <row r="46" ht="12">
      <c r="C46" s="276"/>
    </row>
    <row r="47" ht="12">
      <c r="C47" s="276"/>
    </row>
    <row r="48" ht="12">
      <c r="C48" s="276"/>
    </row>
    <row r="49" ht="12">
      <c r="C49" s="276"/>
    </row>
  </sheetData>
  <printOptions/>
  <pageMargins left="0.39" right="0.46" top="0.55" bottom="0.37" header="0.5" footer="0.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8"/>
  <sheetViews>
    <sheetView workbookViewId="0" topLeftCell="A208">
      <selection activeCell="I232" sqref="I232"/>
    </sheetView>
  </sheetViews>
  <sheetFormatPr defaultColWidth="9.140625" defaultRowHeight="12"/>
  <cols>
    <col min="1" max="1" width="29.140625" style="171" customWidth="1"/>
    <col min="2" max="2" width="4.421875" style="171" customWidth="1"/>
    <col min="3" max="3" width="8.8515625" style="171" customWidth="1"/>
    <col min="4" max="11" width="8.00390625" style="171" customWidth="1"/>
    <col min="12" max="12" width="7.421875" style="171" customWidth="1"/>
    <col min="13" max="13" width="6.8515625" style="171" customWidth="1"/>
    <col min="14" max="20" width="8.00390625" style="171" customWidth="1"/>
    <col min="21" max="21" width="9.140625" style="171" customWidth="1"/>
    <col min="22" max="16384" width="9.28125" style="171" customWidth="1"/>
  </cols>
  <sheetData>
    <row r="1" ht="12">
      <c r="S1" s="208" t="s">
        <v>447</v>
      </c>
    </row>
    <row r="2" spans="1:15" ht="11.25">
      <c r="A2" s="172" t="s">
        <v>471</v>
      </c>
      <c r="B2" s="173"/>
      <c r="C2" s="173"/>
      <c r="D2" s="173"/>
      <c r="E2" s="209"/>
      <c r="F2" s="210"/>
      <c r="G2" s="211"/>
      <c r="H2" s="211"/>
      <c r="O2" s="175"/>
    </row>
    <row r="3" spans="1:21" ht="11.25">
      <c r="A3" s="176" t="s">
        <v>333</v>
      </c>
      <c r="B3" s="177" t="s">
        <v>334</v>
      </c>
      <c r="C3" s="178"/>
      <c r="D3" s="178"/>
      <c r="E3" s="179"/>
      <c r="F3" s="178"/>
      <c r="G3" s="180"/>
      <c r="H3" s="178"/>
      <c r="I3" s="179"/>
      <c r="J3" s="178"/>
      <c r="K3" s="178"/>
      <c r="L3" s="179" t="s">
        <v>335</v>
      </c>
      <c r="M3" s="178" t="s">
        <v>336</v>
      </c>
      <c r="N3" s="179" t="s">
        <v>337</v>
      </c>
      <c r="O3" s="178" t="s">
        <v>338</v>
      </c>
      <c r="P3" s="179" t="s">
        <v>339</v>
      </c>
      <c r="Q3" s="178" t="s">
        <v>339</v>
      </c>
      <c r="R3" s="179" t="s">
        <v>339</v>
      </c>
      <c r="S3" s="180" t="s">
        <v>339</v>
      </c>
      <c r="T3" s="180" t="s">
        <v>340</v>
      </c>
      <c r="U3" s="176"/>
    </row>
    <row r="4" spans="1:21" ht="11.25">
      <c r="A4" s="181"/>
      <c r="B4" s="182" t="s">
        <v>341</v>
      </c>
      <c r="C4" s="183" t="s">
        <v>342</v>
      </c>
      <c r="D4" s="183" t="s">
        <v>343</v>
      </c>
      <c r="E4" s="184" t="s">
        <v>344</v>
      </c>
      <c r="F4" s="183" t="s">
        <v>345</v>
      </c>
      <c r="G4" s="185" t="s">
        <v>346</v>
      </c>
      <c r="H4" s="183" t="s">
        <v>347</v>
      </c>
      <c r="I4" s="184" t="s">
        <v>348</v>
      </c>
      <c r="J4" s="183" t="s">
        <v>349</v>
      </c>
      <c r="K4" s="183" t="s">
        <v>417</v>
      </c>
      <c r="L4" s="184" t="s">
        <v>350</v>
      </c>
      <c r="M4" s="183" t="s">
        <v>351</v>
      </c>
      <c r="N4" s="184" t="s">
        <v>418</v>
      </c>
      <c r="O4" s="183" t="s">
        <v>348</v>
      </c>
      <c r="P4" s="184" t="s">
        <v>353</v>
      </c>
      <c r="Q4" s="183" t="s">
        <v>354</v>
      </c>
      <c r="R4" s="184" t="s">
        <v>346</v>
      </c>
      <c r="S4" s="185" t="s">
        <v>347</v>
      </c>
      <c r="T4" s="185" t="s">
        <v>345</v>
      </c>
      <c r="U4" s="215" t="s">
        <v>0</v>
      </c>
    </row>
    <row r="5" spans="1:21" ht="11.25" hidden="1">
      <c r="A5" s="187" t="s">
        <v>373</v>
      </c>
      <c r="B5" s="187">
        <v>117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>
        <f>SUM(C5:S5)</f>
        <v>0</v>
      </c>
    </row>
    <row r="6" spans="1:21" ht="11.25">
      <c r="A6" s="187" t="s">
        <v>355</v>
      </c>
      <c r="B6" s="187">
        <v>122</v>
      </c>
      <c r="C6" s="187">
        <v>640600</v>
      </c>
      <c r="D6" s="187">
        <v>13521</v>
      </c>
      <c r="E6" s="187"/>
      <c r="F6" s="187">
        <v>14138</v>
      </c>
      <c r="G6" s="187">
        <v>13700</v>
      </c>
      <c r="H6" s="187">
        <v>15262</v>
      </c>
      <c r="I6" s="187">
        <v>13256</v>
      </c>
      <c r="J6" s="187">
        <v>11260</v>
      </c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>
        <f>SUM(C6:T6)</f>
        <v>721737</v>
      </c>
    </row>
    <row r="7" spans="1:21" ht="11.25">
      <c r="A7" s="187" t="s">
        <v>419</v>
      </c>
      <c r="B7" s="187">
        <v>123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>
        <f>SUM(C7:S7)</f>
        <v>0</v>
      </c>
    </row>
    <row r="8" spans="1:21" ht="11.25">
      <c r="A8" s="187" t="s">
        <v>449</v>
      </c>
      <c r="B8" s="187">
        <v>141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>
        <f>SUM(C8:T8)</f>
        <v>0</v>
      </c>
    </row>
    <row r="9" spans="1:21" s="175" customFormat="1" ht="11.25">
      <c r="A9" s="188" t="s">
        <v>356</v>
      </c>
      <c r="B9" s="188"/>
      <c r="C9" s="188">
        <f>SUM(C6:C8)</f>
        <v>640600</v>
      </c>
      <c r="D9" s="188">
        <f aca="true" t="shared" si="0" ref="D9:R9">SUM(D5:D7)</f>
        <v>13521</v>
      </c>
      <c r="E9" s="188">
        <f t="shared" si="0"/>
        <v>0</v>
      </c>
      <c r="F9" s="188">
        <f t="shared" si="0"/>
        <v>14138</v>
      </c>
      <c r="G9" s="188">
        <f t="shared" si="0"/>
        <v>13700</v>
      </c>
      <c r="H9" s="188">
        <f t="shared" si="0"/>
        <v>15262</v>
      </c>
      <c r="I9" s="188">
        <f t="shared" si="0"/>
        <v>13256</v>
      </c>
      <c r="J9" s="188">
        <f t="shared" si="0"/>
        <v>11260</v>
      </c>
      <c r="K9" s="188">
        <f t="shared" si="0"/>
        <v>0</v>
      </c>
      <c r="L9" s="188">
        <f t="shared" si="0"/>
        <v>0</v>
      </c>
      <c r="M9" s="188">
        <f t="shared" si="0"/>
        <v>0</v>
      </c>
      <c r="N9" s="188">
        <f t="shared" si="0"/>
        <v>0</v>
      </c>
      <c r="O9" s="188">
        <f t="shared" si="0"/>
        <v>0</v>
      </c>
      <c r="P9" s="188">
        <f t="shared" si="0"/>
        <v>0</v>
      </c>
      <c r="Q9" s="188">
        <f t="shared" si="0"/>
        <v>0</v>
      </c>
      <c r="R9" s="188">
        <f t="shared" si="0"/>
        <v>0</v>
      </c>
      <c r="S9" s="188">
        <f>SUM(S5:S7)</f>
        <v>0</v>
      </c>
      <c r="T9" s="188">
        <f>SUM(T5:T7)</f>
        <v>0</v>
      </c>
      <c r="U9" s="188">
        <f>SUM(U6:U8)</f>
        <v>721737</v>
      </c>
    </row>
    <row r="10" spans="1:21" ht="11.25">
      <c r="A10" s="187" t="s">
        <v>374</v>
      </c>
      <c r="B10" s="187">
        <v>219</v>
      </c>
      <c r="C10" s="187">
        <v>94712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>
        <f>SUM(C10:T10)</f>
        <v>94712</v>
      </c>
    </row>
    <row r="11" spans="1:21" ht="11.25">
      <c r="A11" s="187" t="s">
        <v>357</v>
      </c>
      <c r="B11" s="187">
        <v>239</v>
      </c>
      <c r="C11" s="187">
        <v>58173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>
        <f>SUM(C11:T11)</f>
        <v>58173</v>
      </c>
    </row>
    <row r="12" spans="1:21" ht="11.25">
      <c r="A12" s="187" t="s">
        <v>375</v>
      </c>
      <c r="B12" s="187">
        <v>282</v>
      </c>
      <c r="C12" s="187">
        <v>7419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>
        <f>SUM(C12:T12)</f>
        <v>7419</v>
      </c>
    </row>
    <row r="13" spans="1:21" ht="11.25">
      <c r="A13" s="187" t="s">
        <v>376</v>
      </c>
      <c r="B13" s="187">
        <v>284</v>
      </c>
      <c r="C13" s="187">
        <v>246244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>
        <f>SUM(C13:S13)</f>
        <v>246244</v>
      </c>
    </row>
    <row r="14" spans="1:21" s="175" customFormat="1" ht="11.25">
      <c r="A14" s="188" t="s">
        <v>358</v>
      </c>
      <c r="B14" s="188"/>
      <c r="C14" s="188">
        <f>SUM(C10:C13)</f>
        <v>406548</v>
      </c>
      <c r="D14" s="188">
        <f aca="true" t="shared" si="1" ref="D14:U14">SUM(D10:D13)</f>
        <v>0</v>
      </c>
      <c r="E14" s="188">
        <f t="shared" si="1"/>
        <v>0</v>
      </c>
      <c r="F14" s="188">
        <f t="shared" si="1"/>
        <v>0</v>
      </c>
      <c r="G14" s="188">
        <f t="shared" si="1"/>
        <v>0</v>
      </c>
      <c r="H14" s="188">
        <f t="shared" si="1"/>
        <v>0</v>
      </c>
      <c r="I14" s="188">
        <f t="shared" si="1"/>
        <v>0</v>
      </c>
      <c r="J14" s="188">
        <f t="shared" si="1"/>
        <v>0</v>
      </c>
      <c r="K14" s="188">
        <f t="shared" si="1"/>
        <v>0</v>
      </c>
      <c r="L14" s="188">
        <f t="shared" si="1"/>
        <v>0</v>
      </c>
      <c r="M14" s="188">
        <f t="shared" si="1"/>
        <v>0</v>
      </c>
      <c r="N14" s="188">
        <f t="shared" si="1"/>
        <v>0</v>
      </c>
      <c r="O14" s="188">
        <f t="shared" si="1"/>
        <v>0</v>
      </c>
      <c r="P14" s="188">
        <f t="shared" si="1"/>
        <v>0</v>
      </c>
      <c r="Q14" s="188">
        <f t="shared" si="1"/>
        <v>0</v>
      </c>
      <c r="R14" s="188">
        <f t="shared" si="1"/>
        <v>0</v>
      </c>
      <c r="S14" s="188">
        <f t="shared" si="1"/>
        <v>0</v>
      </c>
      <c r="T14" s="188">
        <f t="shared" si="1"/>
        <v>0</v>
      </c>
      <c r="U14" s="188">
        <f t="shared" si="1"/>
        <v>406548</v>
      </c>
    </row>
    <row r="15" spans="1:21" ht="11.25">
      <c r="A15" s="187" t="s">
        <v>359</v>
      </c>
      <c r="B15" s="187">
        <v>311</v>
      </c>
      <c r="C15" s="187">
        <v>886338</v>
      </c>
      <c r="D15" s="187">
        <v>22001</v>
      </c>
      <c r="E15" s="187"/>
      <c r="F15" s="187">
        <v>43785</v>
      </c>
      <c r="G15" s="187">
        <v>62549</v>
      </c>
      <c r="H15" s="187">
        <v>34858</v>
      </c>
      <c r="I15" s="187">
        <v>175155</v>
      </c>
      <c r="J15" s="187">
        <v>47807</v>
      </c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>
        <f aca="true" t="shared" si="2" ref="U15:U21">SUM(C15:T15)</f>
        <v>1272493</v>
      </c>
    </row>
    <row r="16" spans="1:22" ht="11.25">
      <c r="A16" s="187" t="s">
        <v>567</v>
      </c>
      <c r="B16" s="187">
        <v>321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>
        <v>670012</v>
      </c>
      <c r="U16" s="187">
        <f t="shared" si="2"/>
        <v>670012</v>
      </c>
      <c r="V16" s="171">
        <f>U16+U17+U18</f>
        <v>3682319</v>
      </c>
    </row>
    <row r="17" spans="1:21" ht="11.25">
      <c r="A17" s="187" t="s">
        <v>377</v>
      </c>
      <c r="B17" s="187">
        <v>322</v>
      </c>
      <c r="C17" s="187">
        <v>296472</v>
      </c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>
        <v>619633</v>
      </c>
      <c r="O17" s="187">
        <v>387206</v>
      </c>
      <c r="P17" s="187">
        <v>547592</v>
      </c>
      <c r="Q17" s="187">
        <v>424129</v>
      </c>
      <c r="R17" s="187">
        <v>165051</v>
      </c>
      <c r="S17" s="187">
        <v>211795</v>
      </c>
      <c r="T17" s="187"/>
      <c r="U17" s="187">
        <f t="shared" si="2"/>
        <v>2651878</v>
      </c>
    </row>
    <row r="18" spans="1:21" ht="11.25">
      <c r="A18" s="187" t="s">
        <v>378</v>
      </c>
      <c r="B18" s="187">
        <v>326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>
        <v>176879</v>
      </c>
      <c r="N18" s="187"/>
      <c r="O18" s="187">
        <v>183550</v>
      </c>
      <c r="P18" s="187"/>
      <c r="Q18" s="187"/>
      <c r="R18" s="187"/>
      <c r="S18" s="187"/>
      <c r="T18" s="187"/>
      <c r="U18" s="187">
        <f t="shared" si="2"/>
        <v>360429</v>
      </c>
    </row>
    <row r="19" spans="1:21" ht="11.25" hidden="1">
      <c r="A19" s="187" t="s">
        <v>243</v>
      </c>
      <c r="B19" s="187">
        <v>336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>
        <f t="shared" si="2"/>
        <v>0</v>
      </c>
    </row>
    <row r="20" spans="1:21" ht="11.25">
      <c r="A20" s="187" t="s">
        <v>420</v>
      </c>
      <c r="B20" s="187">
        <v>337</v>
      </c>
      <c r="C20" s="187">
        <v>6567</v>
      </c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>
        <f t="shared" si="2"/>
        <v>6567</v>
      </c>
    </row>
    <row r="21" spans="1:21" ht="11.25">
      <c r="A21" s="187" t="s">
        <v>443</v>
      </c>
      <c r="B21" s="187">
        <v>388</v>
      </c>
      <c r="C21" s="187"/>
      <c r="D21" s="187"/>
      <c r="E21" s="187"/>
      <c r="F21" s="187"/>
      <c r="G21" s="187"/>
      <c r="H21" s="187"/>
      <c r="I21" s="187">
        <v>12242</v>
      </c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>
        <f t="shared" si="2"/>
        <v>12242</v>
      </c>
    </row>
    <row r="22" spans="1:21" ht="11.25">
      <c r="A22" s="187" t="s">
        <v>421</v>
      </c>
      <c r="B22" s="187">
        <v>389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>
        <f>SUM(C22:S22)</f>
        <v>0</v>
      </c>
    </row>
    <row r="23" spans="1:21" s="175" customFormat="1" ht="11.25">
      <c r="A23" s="188" t="s">
        <v>360</v>
      </c>
      <c r="B23" s="188"/>
      <c r="C23" s="188">
        <f>SUM(C15:C22)</f>
        <v>1189377</v>
      </c>
      <c r="D23" s="188">
        <f aca="true" t="shared" si="3" ref="D23:U23">SUM(D15:D22)</f>
        <v>22001</v>
      </c>
      <c r="E23" s="188">
        <f>SUM(E15:E22)</f>
        <v>0</v>
      </c>
      <c r="F23" s="188">
        <f t="shared" si="3"/>
        <v>43785</v>
      </c>
      <c r="G23" s="188">
        <f t="shared" si="3"/>
        <v>62549</v>
      </c>
      <c r="H23" s="188">
        <f t="shared" si="3"/>
        <v>34858</v>
      </c>
      <c r="I23" s="188">
        <f t="shared" si="3"/>
        <v>187397</v>
      </c>
      <c r="J23" s="188">
        <f t="shared" si="3"/>
        <v>47807</v>
      </c>
      <c r="K23" s="188">
        <f t="shared" si="3"/>
        <v>0</v>
      </c>
      <c r="L23" s="188">
        <f t="shared" si="3"/>
        <v>0</v>
      </c>
      <c r="M23" s="188">
        <f t="shared" si="3"/>
        <v>176879</v>
      </c>
      <c r="N23" s="188">
        <f t="shared" si="3"/>
        <v>619633</v>
      </c>
      <c r="O23" s="188">
        <f t="shared" si="3"/>
        <v>570756</v>
      </c>
      <c r="P23" s="188">
        <f t="shared" si="3"/>
        <v>547592</v>
      </c>
      <c r="Q23" s="188">
        <f t="shared" si="3"/>
        <v>424129</v>
      </c>
      <c r="R23" s="188">
        <f t="shared" si="3"/>
        <v>165051</v>
      </c>
      <c r="S23" s="188">
        <f t="shared" si="3"/>
        <v>211795</v>
      </c>
      <c r="T23" s="188">
        <f t="shared" si="3"/>
        <v>670012</v>
      </c>
      <c r="U23" s="188">
        <f t="shared" si="3"/>
        <v>4973621</v>
      </c>
    </row>
    <row r="24" spans="1:21" ht="11.25" hidden="1">
      <c r="A24" s="187" t="s">
        <v>422</v>
      </c>
      <c r="B24" s="187">
        <v>413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>
        <f>SUM(C24:S24)</f>
        <v>0</v>
      </c>
    </row>
    <row r="25" spans="1:21" ht="11.25">
      <c r="A25" s="187" t="s">
        <v>361</v>
      </c>
      <c r="B25" s="187">
        <v>431</v>
      </c>
      <c r="C25" s="187">
        <v>10395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>
        <f>SUM(C25:T25)</f>
        <v>10395</v>
      </c>
    </row>
    <row r="26" spans="1:21" ht="11.25">
      <c r="A26" s="187" t="s">
        <v>362</v>
      </c>
      <c r="B26" s="187">
        <v>437</v>
      </c>
      <c r="C26" s="187">
        <v>136958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>
        <f>SUM(C26:T26)</f>
        <v>136958</v>
      </c>
    </row>
    <row r="27" spans="1:21" ht="11.25" hidden="1">
      <c r="A27" s="187" t="s">
        <v>363</v>
      </c>
      <c r="B27" s="187">
        <v>469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>
        <f>SUM(C27:S27)</f>
        <v>0</v>
      </c>
    </row>
    <row r="28" spans="1:21" s="175" customFormat="1" ht="11.25">
      <c r="A28" s="188" t="s">
        <v>364</v>
      </c>
      <c r="B28" s="188"/>
      <c r="C28" s="188">
        <f>SUM(C24:C27)</f>
        <v>147353</v>
      </c>
      <c r="D28" s="188">
        <f aca="true" t="shared" si="4" ref="D28:U28">SUM(D24:D27)</f>
        <v>0</v>
      </c>
      <c r="E28" s="188">
        <f t="shared" si="4"/>
        <v>0</v>
      </c>
      <c r="F28" s="188">
        <f t="shared" si="4"/>
        <v>0</v>
      </c>
      <c r="G28" s="188">
        <f t="shared" si="4"/>
        <v>0</v>
      </c>
      <c r="H28" s="188">
        <f t="shared" si="4"/>
        <v>0</v>
      </c>
      <c r="I28" s="188">
        <f t="shared" si="4"/>
        <v>0</v>
      </c>
      <c r="J28" s="188">
        <f t="shared" si="4"/>
        <v>0</v>
      </c>
      <c r="K28" s="188">
        <f t="shared" si="4"/>
        <v>0</v>
      </c>
      <c r="L28" s="188">
        <f t="shared" si="4"/>
        <v>0</v>
      </c>
      <c r="M28" s="188">
        <f t="shared" si="4"/>
        <v>0</v>
      </c>
      <c r="N28" s="188">
        <f t="shared" si="4"/>
        <v>0</v>
      </c>
      <c r="O28" s="188">
        <f t="shared" si="4"/>
        <v>0</v>
      </c>
      <c r="P28" s="188">
        <f t="shared" si="4"/>
        <v>0</v>
      </c>
      <c r="Q28" s="188">
        <f t="shared" si="4"/>
        <v>0</v>
      </c>
      <c r="R28" s="188">
        <f t="shared" si="4"/>
        <v>0</v>
      </c>
      <c r="S28" s="188">
        <f t="shared" si="4"/>
        <v>0</v>
      </c>
      <c r="T28" s="188">
        <f t="shared" si="4"/>
        <v>0</v>
      </c>
      <c r="U28" s="188">
        <f t="shared" si="4"/>
        <v>147353</v>
      </c>
    </row>
    <row r="29" spans="1:21" ht="11.25" hidden="1">
      <c r="A29" s="187" t="s">
        <v>423</v>
      </c>
      <c r="B29" s="187">
        <v>524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>
        <f>SUM(C29:S29)</f>
        <v>0</v>
      </c>
    </row>
    <row r="30" spans="1:21" ht="11.25" hidden="1">
      <c r="A30" s="187" t="s">
        <v>424</v>
      </c>
      <c r="B30" s="187">
        <v>525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>
        <f>SUM(C30:S30)</f>
        <v>0</v>
      </c>
    </row>
    <row r="31" spans="1:21" ht="11.25" hidden="1">
      <c r="A31" s="187" t="s">
        <v>425</v>
      </c>
      <c r="B31" s="187">
        <v>532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>
        <f>SUM(C31:S31)</f>
        <v>0</v>
      </c>
    </row>
    <row r="32" spans="1:21" ht="11.25" hidden="1">
      <c r="A32" s="187" t="s">
        <v>379</v>
      </c>
      <c r="B32" s="187">
        <v>559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>
        <f>SUM(C32:S32)</f>
        <v>0</v>
      </c>
    </row>
    <row r="33" spans="1:21" ht="11.25">
      <c r="A33" s="187" t="s">
        <v>380</v>
      </c>
      <c r="B33" s="187">
        <v>540</v>
      </c>
      <c r="C33" s="187">
        <v>479279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>
        <f>SUM(C33:T33)</f>
        <v>479279</v>
      </c>
    </row>
    <row r="34" spans="1:21" s="175" customFormat="1" ht="11.25">
      <c r="A34" s="188" t="s">
        <v>365</v>
      </c>
      <c r="B34" s="188"/>
      <c r="C34" s="188">
        <f>SUM(C29:C33)</f>
        <v>479279</v>
      </c>
      <c r="D34" s="188">
        <f aca="true" t="shared" si="5" ref="D34:U34">SUM(D29:D33)</f>
        <v>0</v>
      </c>
      <c r="E34" s="188">
        <f t="shared" si="5"/>
        <v>0</v>
      </c>
      <c r="F34" s="188">
        <f t="shared" si="5"/>
        <v>0</v>
      </c>
      <c r="G34" s="188">
        <f t="shared" si="5"/>
        <v>0</v>
      </c>
      <c r="H34" s="188">
        <f t="shared" si="5"/>
        <v>0</v>
      </c>
      <c r="I34" s="188">
        <f t="shared" si="5"/>
        <v>0</v>
      </c>
      <c r="J34" s="188">
        <f t="shared" si="5"/>
        <v>0</v>
      </c>
      <c r="K34" s="188">
        <f t="shared" si="5"/>
        <v>0</v>
      </c>
      <c r="L34" s="188">
        <f t="shared" si="5"/>
        <v>0</v>
      </c>
      <c r="M34" s="188">
        <f t="shared" si="5"/>
        <v>0</v>
      </c>
      <c r="N34" s="188">
        <f t="shared" si="5"/>
        <v>0</v>
      </c>
      <c r="O34" s="188">
        <f t="shared" si="5"/>
        <v>0</v>
      </c>
      <c r="P34" s="188">
        <f t="shared" si="5"/>
        <v>0</v>
      </c>
      <c r="Q34" s="188">
        <f t="shared" si="5"/>
        <v>0</v>
      </c>
      <c r="R34" s="188">
        <f t="shared" si="5"/>
        <v>0</v>
      </c>
      <c r="S34" s="188">
        <f t="shared" si="5"/>
        <v>0</v>
      </c>
      <c r="T34" s="188">
        <f t="shared" si="5"/>
        <v>0</v>
      </c>
      <c r="U34" s="188">
        <f t="shared" si="5"/>
        <v>479279</v>
      </c>
    </row>
    <row r="35" spans="1:21" ht="11.25" hidden="1">
      <c r="A35" s="187" t="s">
        <v>426</v>
      </c>
      <c r="B35" s="187">
        <v>603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>
        <f aca="true" t="shared" si="6" ref="U35:U44">SUM(C35:S35)</f>
        <v>0</v>
      </c>
    </row>
    <row r="36" spans="1:21" ht="11.25" hidden="1">
      <c r="A36" s="187" t="s">
        <v>427</v>
      </c>
      <c r="B36" s="187">
        <v>604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>
        <f t="shared" si="6"/>
        <v>0</v>
      </c>
    </row>
    <row r="37" spans="1:21" ht="11.25" hidden="1">
      <c r="A37" s="187" t="s">
        <v>428</v>
      </c>
      <c r="B37" s="187">
        <v>606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>
        <f t="shared" si="6"/>
        <v>0</v>
      </c>
    </row>
    <row r="38" spans="1:21" ht="11.25" hidden="1">
      <c r="A38" s="187" t="s">
        <v>429</v>
      </c>
      <c r="B38" s="187">
        <v>619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>
        <f t="shared" si="6"/>
        <v>0</v>
      </c>
    </row>
    <row r="39" spans="1:21" ht="11.25" hidden="1">
      <c r="A39" s="187" t="s">
        <v>430</v>
      </c>
      <c r="B39" s="187">
        <v>621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>
        <f t="shared" si="6"/>
        <v>0</v>
      </c>
    </row>
    <row r="40" spans="1:21" ht="11.25" hidden="1">
      <c r="A40" s="187" t="s">
        <v>431</v>
      </c>
      <c r="B40" s="187">
        <v>622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>
        <f t="shared" si="6"/>
        <v>0</v>
      </c>
    </row>
    <row r="41" spans="1:21" ht="11.25" hidden="1">
      <c r="A41" s="187" t="s">
        <v>432</v>
      </c>
      <c r="B41" s="187">
        <v>623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>
        <f t="shared" si="6"/>
        <v>0</v>
      </c>
    </row>
    <row r="42" spans="1:21" ht="11.25" hidden="1">
      <c r="A42" s="187" t="s">
        <v>433</v>
      </c>
      <c r="B42" s="187">
        <v>626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>
        <f t="shared" si="6"/>
        <v>0</v>
      </c>
    </row>
    <row r="43" spans="1:21" ht="11.25" hidden="1">
      <c r="A43" s="187" t="s">
        <v>434</v>
      </c>
      <c r="B43" s="187">
        <v>628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>
        <f t="shared" si="6"/>
        <v>0</v>
      </c>
    </row>
    <row r="44" spans="1:21" ht="11.25" hidden="1">
      <c r="A44" s="187" t="s">
        <v>435</v>
      </c>
      <c r="B44" s="187">
        <v>629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>
        <f t="shared" si="6"/>
        <v>0</v>
      </c>
    </row>
    <row r="45" spans="1:21" s="175" customFormat="1" ht="11.25" hidden="1">
      <c r="A45" s="212" t="s">
        <v>436</v>
      </c>
      <c r="B45" s="212"/>
      <c r="C45" s="212">
        <f>SUM(C35:C44)</f>
        <v>0</v>
      </c>
      <c r="D45" s="212">
        <f aca="true" t="shared" si="7" ref="D45:U45">SUM(D35:D44)</f>
        <v>0</v>
      </c>
      <c r="E45" s="212">
        <f t="shared" si="7"/>
        <v>0</v>
      </c>
      <c r="F45" s="212">
        <f t="shared" si="7"/>
        <v>0</v>
      </c>
      <c r="G45" s="212">
        <f t="shared" si="7"/>
        <v>0</v>
      </c>
      <c r="H45" s="212">
        <f t="shared" si="7"/>
        <v>0</v>
      </c>
      <c r="I45" s="212">
        <f t="shared" si="7"/>
        <v>0</v>
      </c>
      <c r="J45" s="212">
        <f t="shared" si="7"/>
        <v>0</v>
      </c>
      <c r="K45" s="212">
        <f t="shared" si="7"/>
        <v>0</v>
      </c>
      <c r="L45" s="212">
        <f t="shared" si="7"/>
        <v>0</v>
      </c>
      <c r="M45" s="212">
        <f t="shared" si="7"/>
        <v>0</v>
      </c>
      <c r="N45" s="212">
        <f t="shared" si="7"/>
        <v>0</v>
      </c>
      <c r="O45" s="212">
        <f t="shared" si="7"/>
        <v>0</v>
      </c>
      <c r="P45" s="212">
        <f t="shared" si="7"/>
        <v>0</v>
      </c>
      <c r="Q45" s="212">
        <f t="shared" si="7"/>
        <v>0</v>
      </c>
      <c r="R45" s="212">
        <f t="shared" si="7"/>
        <v>0</v>
      </c>
      <c r="S45" s="212">
        <f t="shared" si="7"/>
        <v>0</v>
      </c>
      <c r="T45" s="212">
        <f t="shared" si="7"/>
        <v>0</v>
      </c>
      <c r="U45" s="212">
        <f t="shared" si="7"/>
        <v>0</v>
      </c>
    </row>
    <row r="46" spans="1:21" ht="11.25">
      <c r="A46" s="187" t="s">
        <v>366</v>
      </c>
      <c r="B46" s="187">
        <v>713</v>
      </c>
      <c r="C46" s="187">
        <v>1060</v>
      </c>
      <c r="D46" s="187">
        <v>36</v>
      </c>
      <c r="E46" s="187"/>
      <c r="F46" s="187"/>
      <c r="G46" s="187"/>
      <c r="H46" s="187"/>
      <c r="I46" s="187"/>
      <c r="J46" s="187"/>
      <c r="K46" s="187"/>
      <c r="L46" s="187"/>
      <c r="M46" s="187">
        <v>535</v>
      </c>
      <c r="N46" s="187"/>
      <c r="O46" s="187"/>
      <c r="P46" s="187"/>
      <c r="Q46" s="187"/>
      <c r="R46" s="187"/>
      <c r="S46" s="187"/>
      <c r="T46" s="187"/>
      <c r="U46" s="187">
        <f>SUM(C46:S46)</f>
        <v>1631</v>
      </c>
    </row>
    <row r="47" spans="1:21" ht="11.25" hidden="1">
      <c r="A47" s="187"/>
      <c r="B47" s="187">
        <v>714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</row>
    <row r="48" spans="1:21" ht="11.25">
      <c r="A48" s="187" t="s">
        <v>367</v>
      </c>
      <c r="B48" s="187">
        <v>738</v>
      </c>
      <c r="C48" s="187">
        <v>221209</v>
      </c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>
        <f>SUM(C48:T48)</f>
        <v>221209</v>
      </c>
    </row>
    <row r="49" spans="1:21" ht="11.25">
      <c r="A49" s="187" t="s">
        <v>368</v>
      </c>
      <c r="B49" s="187">
        <v>739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>
        <v>83590</v>
      </c>
      <c r="M49" s="187"/>
      <c r="N49" s="187"/>
      <c r="O49" s="187"/>
      <c r="P49" s="187"/>
      <c r="Q49" s="187"/>
      <c r="R49" s="187"/>
      <c r="S49" s="187"/>
      <c r="T49" s="187"/>
      <c r="U49" s="187">
        <f>SUM(C49:T49)</f>
        <v>83590</v>
      </c>
    </row>
    <row r="50" spans="1:21" ht="11.25" hidden="1">
      <c r="A50" s="187" t="s">
        <v>437</v>
      </c>
      <c r="B50" s="187">
        <v>745</v>
      </c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>
        <f>SUM(C50:S50)</f>
        <v>0</v>
      </c>
    </row>
    <row r="51" spans="1:21" ht="11.25" hidden="1">
      <c r="A51" s="187" t="s">
        <v>438</v>
      </c>
      <c r="B51" s="187">
        <v>759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>
        <f>SUM(C51:S51)</f>
        <v>0</v>
      </c>
    </row>
    <row r="52" spans="1:21" ht="11.25" hidden="1">
      <c r="A52" s="187"/>
      <c r="B52" s="187">
        <v>759</v>
      </c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</row>
    <row r="53" spans="1:21" s="175" customFormat="1" ht="11.25">
      <c r="A53" s="188" t="s">
        <v>369</v>
      </c>
      <c r="B53" s="188"/>
      <c r="C53" s="188">
        <f>SUM(C46:C51)</f>
        <v>222269</v>
      </c>
      <c r="D53" s="188">
        <f aca="true" t="shared" si="8" ref="D53:S53">SUM(D46:D51)</f>
        <v>36</v>
      </c>
      <c r="E53" s="188">
        <f t="shared" si="8"/>
        <v>0</v>
      </c>
      <c r="F53" s="188">
        <f t="shared" si="8"/>
        <v>0</v>
      </c>
      <c r="G53" s="188">
        <f t="shared" si="8"/>
        <v>0</v>
      </c>
      <c r="H53" s="188">
        <f t="shared" si="8"/>
        <v>0</v>
      </c>
      <c r="I53" s="188">
        <f t="shared" si="8"/>
        <v>0</v>
      </c>
      <c r="J53" s="188">
        <f t="shared" si="8"/>
        <v>0</v>
      </c>
      <c r="K53" s="188">
        <f t="shared" si="8"/>
        <v>0</v>
      </c>
      <c r="L53" s="188">
        <f t="shared" si="8"/>
        <v>83590</v>
      </c>
      <c r="M53" s="188">
        <f t="shared" si="8"/>
        <v>535</v>
      </c>
      <c r="N53" s="188">
        <f t="shared" si="8"/>
        <v>0</v>
      </c>
      <c r="O53" s="188">
        <f t="shared" si="8"/>
        <v>0</v>
      </c>
      <c r="P53" s="188">
        <f t="shared" si="8"/>
        <v>0</v>
      </c>
      <c r="Q53" s="188">
        <f t="shared" si="8"/>
        <v>0</v>
      </c>
      <c r="R53" s="188">
        <f t="shared" si="8"/>
        <v>0</v>
      </c>
      <c r="S53" s="188">
        <f t="shared" si="8"/>
        <v>0</v>
      </c>
      <c r="T53" s="188">
        <f>SUM(T46:T51)</f>
        <v>0</v>
      </c>
      <c r="U53" s="188">
        <f>SUM(U46:U51)</f>
        <v>306430</v>
      </c>
    </row>
    <row r="54" spans="1:21" ht="11.25" hidden="1">
      <c r="A54" s="187" t="s">
        <v>439</v>
      </c>
      <c r="B54" s="187">
        <v>832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>
        <f>SUM(C54:S54)</f>
        <v>0</v>
      </c>
    </row>
    <row r="55" spans="1:21" ht="11.25" hidden="1">
      <c r="A55" s="187" t="s">
        <v>440</v>
      </c>
      <c r="B55" s="187">
        <v>849</v>
      </c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>
        <f>SUM(C55:S55)</f>
        <v>0</v>
      </c>
    </row>
    <row r="56" spans="1:21" ht="11.25" hidden="1">
      <c r="A56" s="187" t="s">
        <v>441</v>
      </c>
      <c r="B56" s="187">
        <v>865</v>
      </c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>
        <f>SUM(C56:S56)</f>
        <v>0</v>
      </c>
    </row>
    <row r="57" spans="1:21" ht="11.25" hidden="1">
      <c r="A57" s="187"/>
      <c r="B57" s="187">
        <v>865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</row>
    <row r="58" spans="1:21" ht="11.25" hidden="1">
      <c r="A58" s="187" t="s">
        <v>442</v>
      </c>
      <c r="B58" s="187">
        <v>866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>
        <f>SUM(C58:S58)</f>
        <v>0</v>
      </c>
    </row>
    <row r="59" spans="1:21" ht="11.25">
      <c r="A59" s="187" t="s">
        <v>370</v>
      </c>
      <c r="B59" s="187">
        <v>898</v>
      </c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>
        <f>SUM(C59:S59)</f>
        <v>0</v>
      </c>
    </row>
    <row r="60" spans="1:21" s="175" customFormat="1" ht="11.25">
      <c r="A60" s="188" t="s">
        <v>371</v>
      </c>
      <c r="B60" s="188"/>
      <c r="C60" s="188">
        <f>SUM(C54:C59)</f>
        <v>0</v>
      </c>
      <c r="D60" s="188">
        <f aca="true" t="shared" si="9" ref="D60:U60">SUM(D54:D59)</f>
        <v>0</v>
      </c>
      <c r="E60" s="188">
        <f t="shared" si="9"/>
        <v>0</v>
      </c>
      <c r="F60" s="188">
        <f t="shared" si="9"/>
        <v>0</v>
      </c>
      <c r="G60" s="188">
        <f t="shared" si="9"/>
        <v>0</v>
      </c>
      <c r="H60" s="188">
        <f t="shared" si="9"/>
        <v>0</v>
      </c>
      <c r="I60" s="188">
        <f t="shared" si="9"/>
        <v>0</v>
      </c>
      <c r="J60" s="188">
        <f t="shared" si="9"/>
        <v>0</v>
      </c>
      <c r="K60" s="188">
        <f t="shared" si="9"/>
        <v>0</v>
      </c>
      <c r="L60" s="188">
        <f t="shared" si="9"/>
        <v>0</v>
      </c>
      <c r="M60" s="188">
        <f t="shared" si="9"/>
        <v>0</v>
      </c>
      <c r="N60" s="188">
        <f t="shared" si="9"/>
        <v>0</v>
      </c>
      <c r="O60" s="188">
        <f t="shared" si="9"/>
        <v>0</v>
      </c>
      <c r="P60" s="188">
        <f t="shared" si="9"/>
        <v>0</v>
      </c>
      <c r="Q60" s="188">
        <f t="shared" si="9"/>
        <v>0</v>
      </c>
      <c r="R60" s="188">
        <f t="shared" si="9"/>
        <v>0</v>
      </c>
      <c r="S60" s="188">
        <f t="shared" si="9"/>
        <v>0</v>
      </c>
      <c r="T60" s="188"/>
      <c r="U60" s="188">
        <f t="shared" si="9"/>
        <v>0</v>
      </c>
    </row>
    <row r="61" spans="1:21" s="175" customFormat="1" ht="11.25">
      <c r="A61" s="212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</row>
    <row r="62" spans="1:21" ht="11.25">
      <c r="A62" s="189" t="s">
        <v>372</v>
      </c>
      <c r="B62" s="189"/>
      <c r="C62" s="189">
        <f>C9+C14+C23+C28+C34+C45+C53+C60</f>
        <v>3085426</v>
      </c>
      <c r="D62" s="189">
        <f aca="true" t="shared" si="10" ref="D62:T62">D9+D14+D23+D28+D34+D45+D53+D60</f>
        <v>35558</v>
      </c>
      <c r="E62" s="189">
        <f t="shared" si="10"/>
        <v>0</v>
      </c>
      <c r="F62" s="189">
        <f t="shared" si="10"/>
        <v>57923</v>
      </c>
      <c r="G62" s="189">
        <f t="shared" si="10"/>
        <v>76249</v>
      </c>
      <c r="H62" s="189">
        <f t="shared" si="10"/>
        <v>50120</v>
      </c>
      <c r="I62" s="189">
        <f t="shared" si="10"/>
        <v>200653</v>
      </c>
      <c r="J62" s="189">
        <f t="shared" si="10"/>
        <v>59067</v>
      </c>
      <c r="K62" s="189">
        <f t="shared" si="10"/>
        <v>0</v>
      </c>
      <c r="L62" s="189">
        <f t="shared" si="10"/>
        <v>83590</v>
      </c>
      <c r="M62" s="189">
        <f t="shared" si="10"/>
        <v>177414</v>
      </c>
      <c r="N62" s="189">
        <f t="shared" si="10"/>
        <v>619633</v>
      </c>
      <c r="O62" s="189">
        <f t="shared" si="10"/>
        <v>570756</v>
      </c>
      <c r="P62" s="189">
        <f t="shared" si="10"/>
        <v>547592</v>
      </c>
      <c r="Q62" s="189">
        <f t="shared" si="10"/>
        <v>424129</v>
      </c>
      <c r="R62" s="189">
        <f t="shared" si="10"/>
        <v>165051</v>
      </c>
      <c r="S62" s="189">
        <f t="shared" si="10"/>
        <v>211795</v>
      </c>
      <c r="T62" s="189">
        <f t="shared" si="10"/>
        <v>670012</v>
      </c>
      <c r="U62" s="189">
        <f>U9+U14+U23+U28+U34+U45+U53+U60</f>
        <v>7034968</v>
      </c>
    </row>
    <row r="63" ht="11.25">
      <c r="G63" s="175"/>
    </row>
    <row r="65" ht="11.25">
      <c r="G65" s="175"/>
    </row>
    <row r="66" spans="1:15" ht="11.25">
      <c r="A66" s="172" t="s">
        <v>472</v>
      </c>
      <c r="B66" s="173"/>
      <c r="C66" s="173"/>
      <c r="D66" s="210"/>
      <c r="E66" s="213"/>
      <c r="F66" s="211"/>
      <c r="G66" s="211"/>
      <c r="H66" s="211"/>
      <c r="O66" s="175"/>
    </row>
    <row r="67" spans="1:21" ht="11.25">
      <c r="A67" s="176" t="s">
        <v>333</v>
      </c>
      <c r="B67" s="177" t="s">
        <v>334</v>
      </c>
      <c r="C67" s="178"/>
      <c r="D67" s="178"/>
      <c r="E67" s="178"/>
      <c r="F67" s="178"/>
      <c r="G67" s="179"/>
      <c r="H67" s="178"/>
      <c r="I67" s="179"/>
      <c r="J67" s="178"/>
      <c r="K67" s="178"/>
      <c r="L67" s="179" t="s">
        <v>335</v>
      </c>
      <c r="M67" s="178" t="s">
        <v>336</v>
      </c>
      <c r="N67" s="179" t="s">
        <v>337</v>
      </c>
      <c r="O67" s="178" t="s">
        <v>338</v>
      </c>
      <c r="P67" s="179" t="s">
        <v>339</v>
      </c>
      <c r="Q67" s="178" t="s">
        <v>339</v>
      </c>
      <c r="R67" s="179" t="s">
        <v>339</v>
      </c>
      <c r="S67" s="180" t="s">
        <v>339</v>
      </c>
      <c r="T67" s="180" t="s">
        <v>340</v>
      </c>
      <c r="U67" s="176"/>
    </row>
    <row r="68" spans="1:21" ht="11.25">
      <c r="A68" s="181"/>
      <c r="B68" s="182" t="s">
        <v>341</v>
      </c>
      <c r="C68" s="183" t="s">
        <v>342</v>
      </c>
      <c r="D68" s="183" t="s">
        <v>343</v>
      </c>
      <c r="E68" s="183" t="s">
        <v>344</v>
      </c>
      <c r="F68" s="183" t="s">
        <v>345</v>
      </c>
      <c r="G68" s="184" t="s">
        <v>346</v>
      </c>
      <c r="H68" s="183" t="s">
        <v>347</v>
      </c>
      <c r="I68" s="184" t="s">
        <v>348</v>
      </c>
      <c r="J68" s="183" t="s">
        <v>349</v>
      </c>
      <c r="K68" s="183" t="s">
        <v>417</v>
      </c>
      <c r="L68" s="184" t="s">
        <v>350</v>
      </c>
      <c r="M68" s="183" t="s">
        <v>351</v>
      </c>
      <c r="N68" s="184" t="s">
        <v>352</v>
      </c>
      <c r="O68" s="183" t="s">
        <v>348</v>
      </c>
      <c r="P68" s="184" t="s">
        <v>353</v>
      </c>
      <c r="Q68" s="183" t="s">
        <v>354</v>
      </c>
      <c r="R68" s="184" t="s">
        <v>346</v>
      </c>
      <c r="S68" s="185" t="s">
        <v>347</v>
      </c>
      <c r="T68" s="185" t="s">
        <v>345</v>
      </c>
      <c r="U68" s="215" t="s">
        <v>0</v>
      </c>
    </row>
    <row r="69" spans="1:21" ht="11.25" hidden="1">
      <c r="A69" s="187" t="s">
        <v>373</v>
      </c>
      <c r="B69" s="187">
        <v>117</v>
      </c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>
        <f>SUM(C69:S69)</f>
        <v>0</v>
      </c>
    </row>
    <row r="70" spans="1:21" ht="11.25">
      <c r="A70" s="187" t="s">
        <v>355</v>
      </c>
      <c r="B70" s="187">
        <v>122</v>
      </c>
      <c r="C70" s="187">
        <v>410974</v>
      </c>
      <c r="D70" s="187">
        <v>4798</v>
      </c>
      <c r="E70" s="187"/>
      <c r="F70" s="187">
        <v>4620</v>
      </c>
      <c r="G70" s="187">
        <v>3480</v>
      </c>
      <c r="H70" s="187">
        <v>1433</v>
      </c>
      <c r="I70" s="187">
        <v>2150</v>
      </c>
      <c r="J70" s="187">
        <v>6420</v>
      </c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>
        <f>SUM(C70:T70)</f>
        <v>433875</v>
      </c>
    </row>
    <row r="71" spans="1:21" ht="11.25" hidden="1">
      <c r="A71" s="187" t="s">
        <v>419</v>
      </c>
      <c r="B71" s="187">
        <v>123</v>
      </c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>
        <f>SUM(C71:S71)</f>
        <v>0</v>
      </c>
    </row>
    <row r="72" spans="1:21" ht="11.25">
      <c r="A72" s="188" t="s">
        <v>356</v>
      </c>
      <c r="B72" s="188"/>
      <c r="C72" s="188">
        <f aca="true" t="shared" si="11" ref="C72:U72">SUM(C69:C71)</f>
        <v>410974</v>
      </c>
      <c r="D72" s="188">
        <f t="shared" si="11"/>
        <v>4798</v>
      </c>
      <c r="E72" s="188">
        <f t="shared" si="11"/>
        <v>0</v>
      </c>
      <c r="F72" s="188">
        <f t="shared" si="11"/>
        <v>4620</v>
      </c>
      <c r="G72" s="188">
        <f t="shared" si="11"/>
        <v>3480</v>
      </c>
      <c r="H72" s="188">
        <f t="shared" si="11"/>
        <v>1433</v>
      </c>
      <c r="I72" s="188">
        <f t="shared" si="11"/>
        <v>2150</v>
      </c>
      <c r="J72" s="188">
        <f t="shared" si="11"/>
        <v>6420</v>
      </c>
      <c r="K72" s="188">
        <f t="shared" si="11"/>
        <v>0</v>
      </c>
      <c r="L72" s="188">
        <f t="shared" si="11"/>
        <v>0</v>
      </c>
      <c r="M72" s="188">
        <f t="shared" si="11"/>
        <v>0</v>
      </c>
      <c r="N72" s="188">
        <f t="shared" si="11"/>
        <v>0</v>
      </c>
      <c r="O72" s="188">
        <f t="shared" si="11"/>
        <v>0</v>
      </c>
      <c r="P72" s="188">
        <f t="shared" si="11"/>
        <v>0</v>
      </c>
      <c r="Q72" s="188">
        <f t="shared" si="11"/>
        <v>0</v>
      </c>
      <c r="R72" s="188">
        <f t="shared" si="11"/>
        <v>0</v>
      </c>
      <c r="S72" s="188">
        <f t="shared" si="11"/>
        <v>0</v>
      </c>
      <c r="T72" s="188">
        <f t="shared" si="11"/>
        <v>0</v>
      </c>
      <c r="U72" s="188">
        <f t="shared" si="11"/>
        <v>433875</v>
      </c>
    </row>
    <row r="73" spans="1:21" ht="11.25">
      <c r="A73" s="187" t="s">
        <v>374</v>
      </c>
      <c r="B73" s="187">
        <v>219</v>
      </c>
      <c r="C73" s="187">
        <v>289453</v>
      </c>
      <c r="D73" s="187">
        <v>5844</v>
      </c>
      <c r="E73" s="187"/>
      <c r="F73" s="187">
        <v>7250</v>
      </c>
      <c r="G73" s="187">
        <v>5065</v>
      </c>
      <c r="H73" s="187">
        <v>5927</v>
      </c>
      <c r="I73" s="187">
        <v>8542</v>
      </c>
      <c r="J73" s="187">
        <v>5090</v>
      </c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>
        <f>SUM(C73:T73)</f>
        <v>327171</v>
      </c>
    </row>
    <row r="74" spans="1:21" ht="11.25" hidden="1">
      <c r="A74" s="187" t="s">
        <v>357</v>
      </c>
      <c r="B74" s="187">
        <v>239</v>
      </c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>
        <f>SUM(C74:S74)</f>
        <v>0</v>
      </c>
    </row>
    <row r="75" spans="1:21" ht="11.25" hidden="1">
      <c r="A75" s="187" t="s">
        <v>375</v>
      </c>
      <c r="B75" s="187">
        <v>282</v>
      </c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>
        <f>SUM(C75:S75)</f>
        <v>0</v>
      </c>
    </row>
    <row r="76" spans="1:21" ht="11.25" hidden="1">
      <c r="A76" s="187" t="s">
        <v>376</v>
      </c>
      <c r="B76" s="187">
        <v>283</v>
      </c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>
        <f>SUM(C76:S76)</f>
        <v>0</v>
      </c>
    </row>
    <row r="77" spans="1:21" ht="11.25">
      <c r="A77" s="188" t="s">
        <v>358</v>
      </c>
      <c r="B77" s="188"/>
      <c r="C77" s="188">
        <f aca="true" t="shared" si="12" ref="C77:U77">SUM(C73:C76)</f>
        <v>289453</v>
      </c>
      <c r="D77" s="188">
        <f t="shared" si="12"/>
        <v>5844</v>
      </c>
      <c r="E77" s="188">
        <f t="shared" si="12"/>
        <v>0</v>
      </c>
      <c r="F77" s="188">
        <f t="shared" si="12"/>
        <v>7250</v>
      </c>
      <c r="G77" s="188">
        <f t="shared" si="12"/>
        <v>5065</v>
      </c>
      <c r="H77" s="188">
        <f t="shared" si="12"/>
        <v>5927</v>
      </c>
      <c r="I77" s="188">
        <f t="shared" si="12"/>
        <v>8542</v>
      </c>
      <c r="J77" s="188">
        <f t="shared" si="12"/>
        <v>5090</v>
      </c>
      <c r="K77" s="188">
        <f t="shared" si="12"/>
        <v>0</v>
      </c>
      <c r="L77" s="188">
        <f t="shared" si="12"/>
        <v>0</v>
      </c>
      <c r="M77" s="188">
        <f t="shared" si="12"/>
        <v>0</v>
      </c>
      <c r="N77" s="188">
        <f t="shared" si="12"/>
        <v>0</v>
      </c>
      <c r="O77" s="188">
        <f t="shared" si="12"/>
        <v>0</v>
      </c>
      <c r="P77" s="188">
        <f t="shared" si="12"/>
        <v>0</v>
      </c>
      <c r="Q77" s="188">
        <f t="shared" si="12"/>
        <v>0</v>
      </c>
      <c r="R77" s="188">
        <f t="shared" si="12"/>
        <v>0</v>
      </c>
      <c r="S77" s="188">
        <f t="shared" si="12"/>
        <v>0</v>
      </c>
      <c r="T77" s="188">
        <f t="shared" si="12"/>
        <v>0</v>
      </c>
      <c r="U77" s="188">
        <f t="shared" si="12"/>
        <v>327171</v>
      </c>
    </row>
    <row r="78" spans="1:21" ht="11.25">
      <c r="A78" s="187" t="s">
        <v>359</v>
      </c>
      <c r="B78" s="187">
        <v>311</v>
      </c>
      <c r="C78" s="187">
        <v>24625</v>
      </c>
      <c r="D78" s="187">
        <v>875</v>
      </c>
      <c r="E78" s="187"/>
      <c r="F78" s="187">
        <v>1000</v>
      </c>
      <c r="G78" s="187">
        <v>1250</v>
      </c>
      <c r="H78" s="187">
        <v>1800</v>
      </c>
      <c r="I78" s="187">
        <v>21511</v>
      </c>
      <c r="J78" s="187">
        <v>1450</v>
      </c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>
        <f>SUM(C78:T78)</f>
        <v>52511</v>
      </c>
    </row>
    <row r="79" spans="1:21" ht="11.25">
      <c r="A79" s="187" t="s">
        <v>377</v>
      </c>
      <c r="B79" s="187">
        <v>322</v>
      </c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>
        <v>70000</v>
      </c>
      <c r="P79" s="187"/>
      <c r="Q79" s="187"/>
      <c r="R79" s="187"/>
      <c r="S79" s="187"/>
      <c r="T79" s="187"/>
      <c r="U79" s="187">
        <f>SUM(C79:T79)</f>
        <v>70000</v>
      </c>
    </row>
    <row r="80" spans="1:21" ht="11.25">
      <c r="A80" s="187" t="s">
        <v>378</v>
      </c>
      <c r="B80" s="187">
        <v>326</v>
      </c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>
        <v>30000</v>
      </c>
      <c r="N80" s="187"/>
      <c r="O80" s="187"/>
      <c r="P80" s="187"/>
      <c r="Q80" s="187"/>
      <c r="R80" s="187"/>
      <c r="S80" s="187"/>
      <c r="T80" s="187"/>
      <c r="U80" s="187">
        <f>SUM(C80:S80)</f>
        <v>30000</v>
      </c>
    </row>
    <row r="81" spans="1:21" ht="11.25" hidden="1">
      <c r="A81" s="187" t="s">
        <v>243</v>
      </c>
      <c r="B81" s="187">
        <v>336</v>
      </c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>
        <f>SUM(C81:S81)</f>
        <v>0</v>
      </c>
    </row>
    <row r="82" spans="1:21" ht="11.25" hidden="1">
      <c r="A82" s="187" t="s">
        <v>420</v>
      </c>
      <c r="B82" s="187">
        <v>337</v>
      </c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>
        <f>SUM(C82:S82)</f>
        <v>0</v>
      </c>
    </row>
    <row r="83" spans="1:21" ht="11.25" hidden="1">
      <c r="A83" s="187" t="s">
        <v>421</v>
      </c>
      <c r="B83" s="187">
        <v>389</v>
      </c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>
        <f>SUM(C83:S83)</f>
        <v>0</v>
      </c>
    </row>
    <row r="84" spans="1:21" ht="11.25">
      <c r="A84" s="188" t="s">
        <v>360</v>
      </c>
      <c r="B84" s="188"/>
      <c r="C84" s="188">
        <f aca="true" t="shared" si="13" ref="C84:U84">SUM(C78:C83)</f>
        <v>24625</v>
      </c>
      <c r="D84" s="188">
        <f t="shared" si="13"/>
        <v>875</v>
      </c>
      <c r="E84" s="188">
        <f t="shared" si="13"/>
        <v>0</v>
      </c>
      <c r="F84" s="188">
        <f t="shared" si="13"/>
        <v>1000</v>
      </c>
      <c r="G84" s="188">
        <f t="shared" si="13"/>
        <v>1250</v>
      </c>
      <c r="H84" s="188">
        <f t="shared" si="13"/>
        <v>1800</v>
      </c>
      <c r="I84" s="188">
        <f t="shared" si="13"/>
        <v>21511</v>
      </c>
      <c r="J84" s="188">
        <f t="shared" si="13"/>
        <v>1450</v>
      </c>
      <c r="K84" s="188">
        <f t="shared" si="13"/>
        <v>0</v>
      </c>
      <c r="L84" s="188">
        <f t="shared" si="13"/>
        <v>0</v>
      </c>
      <c r="M84" s="188">
        <f t="shared" si="13"/>
        <v>30000</v>
      </c>
      <c r="N84" s="188">
        <f t="shared" si="13"/>
        <v>0</v>
      </c>
      <c r="O84" s="188">
        <f t="shared" si="13"/>
        <v>70000</v>
      </c>
      <c r="P84" s="188">
        <f t="shared" si="13"/>
        <v>0</v>
      </c>
      <c r="Q84" s="188">
        <f t="shared" si="13"/>
        <v>0</v>
      </c>
      <c r="R84" s="188">
        <f t="shared" si="13"/>
        <v>0</v>
      </c>
      <c r="S84" s="188">
        <f t="shared" si="13"/>
        <v>0</v>
      </c>
      <c r="T84" s="188">
        <f t="shared" si="13"/>
        <v>0</v>
      </c>
      <c r="U84" s="188">
        <f t="shared" si="13"/>
        <v>152511</v>
      </c>
    </row>
    <row r="85" spans="1:21" ht="11.25" hidden="1">
      <c r="A85" s="187" t="s">
        <v>422</v>
      </c>
      <c r="B85" s="187">
        <v>413</v>
      </c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>
        <f>SUM(C85:S85)</f>
        <v>0</v>
      </c>
    </row>
    <row r="86" spans="1:21" ht="11.25">
      <c r="A86" s="187" t="s">
        <v>361</v>
      </c>
      <c r="B86" s="187">
        <v>431</v>
      </c>
      <c r="C86" s="187">
        <v>39568</v>
      </c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>
        <f>SUM(C86:T86)</f>
        <v>39568</v>
      </c>
    </row>
    <row r="87" spans="1:21" ht="11.25">
      <c r="A87" s="187" t="s">
        <v>362</v>
      </c>
      <c r="B87" s="187">
        <v>437</v>
      </c>
      <c r="C87" s="187">
        <v>29693</v>
      </c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>
        <f>SUM(C87:T87)</f>
        <v>29693</v>
      </c>
    </row>
    <row r="88" spans="1:21" ht="11.25" hidden="1">
      <c r="A88" s="187" t="s">
        <v>363</v>
      </c>
      <c r="B88" s="187">
        <v>469</v>
      </c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>
        <f>SUM(C88:S88)</f>
        <v>0</v>
      </c>
    </row>
    <row r="89" spans="1:21" ht="11.25">
      <c r="A89" s="188" t="s">
        <v>364</v>
      </c>
      <c r="B89" s="188"/>
      <c r="C89" s="188">
        <f aca="true" t="shared" si="14" ref="C89:U89">SUM(C85:C88)</f>
        <v>69261</v>
      </c>
      <c r="D89" s="188">
        <f t="shared" si="14"/>
        <v>0</v>
      </c>
      <c r="E89" s="188">
        <f t="shared" si="14"/>
        <v>0</v>
      </c>
      <c r="F89" s="188">
        <f t="shared" si="14"/>
        <v>0</v>
      </c>
      <c r="G89" s="188">
        <f t="shared" si="14"/>
        <v>0</v>
      </c>
      <c r="H89" s="188">
        <f t="shared" si="14"/>
        <v>0</v>
      </c>
      <c r="I89" s="188">
        <f t="shared" si="14"/>
        <v>0</v>
      </c>
      <c r="J89" s="188">
        <f t="shared" si="14"/>
        <v>0</v>
      </c>
      <c r="K89" s="188">
        <f t="shared" si="14"/>
        <v>0</v>
      </c>
      <c r="L89" s="188">
        <f t="shared" si="14"/>
        <v>0</v>
      </c>
      <c r="M89" s="188">
        <f t="shared" si="14"/>
        <v>0</v>
      </c>
      <c r="N89" s="188">
        <f t="shared" si="14"/>
        <v>0</v>
      </c>
      <c r="O89" s="188">
        <f t="shared" si="14"/>
        <v>0</v>
      </c>
      <c r="P89" s="188">
        <f t="shared" si="14"/>
        <v>0</v>
      </c>
      <c r="Q89" s="188">
        <f t="shared" si="14"/>
        <v>0</v>
      </c>
      <c r="R89" s="188">
        <f t="shared" si="14"/>
        <v>0</v>
      </c>
      <c r="S89" s="188">
        <f t="shared" si="14"/>
        <v>0</v>
      </c>
      <c r="T89" s="188">
        <f t="shared" si="14"/>
        <v>0</v>
      </c>
      <c r="U89" s="188">
        <f t="shared" si="14"/>
        <v>69261</v>
      </c>
    </row>
    <row r="90" spans="1:21" ht="11.25" hidden="1">
      <c r="A90" s="187" t="s">
        <v>423</v>
      </c>
      <c r="B90" s="187">
        <v>524</v>
      </c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>
        <f>SUM(C90:S90)</f>
        <v>0</v>
      </c>
    </row>
    <row r="91" spans="1:21" ht="11.25" hidden="1">
      <c r="A91" s="187" t="s">
        <v>424</v>
      </c>
      <c r="B91" s="187">
        <v>525</v>
      </c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>
        <f>SUM(C91:S91)</f>
        <v>0</v>
      </c>
    </row>
    <row r="92" spans="1:21" ht="11.25" hidden="1">
      <c r="A92" s="187" t="s">
        <v>425</v>
      </c>
      <c r="B92" s="187">
        <v>532</v>
      </c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>
        <f>SUM(C92:S92)</f>
        <v>0</v>
      </c>
    </row>
    <row r="93" spans="1:21" ht="11.25" hidden="1">
      <c r="A93" s="187" t="s">
        <v>379</v>
      </c>
      <c r="B93" s="187">
        <v>559</v>
      </c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>
        <f>SUM(C93:S93)</f>
        <v>0</v>
      </c>
    </row>
    <row r="94" spans="1:21" ht="11.25" hidden="1">
      <c r="A94" s="187" t="s">
        <v>380</v>
      </c>
      <c r="B94" s="187">
        <v>540</v>
      </c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>
        <f>SUM(C94:S94)</f>
        <v>0</v>
      </c>
    </row>
    <row r="95" spans="1:21" ht="11.25" hidden="1">
      <c r="A95" s="212" t="s">
        <v>365</v>
      </c>
      <c r="B95" s="212"/>
      <c r="C95" s="212">
        <f aca="true" t="shared" si="15" ref="C95:U95">SUM(C90:C94)</f>
        <v>0</v>
      </c>
      <c r="D95" s="212">
        <f t="shared" si="15"/>
        <v>0</v>
      </c>
      <c r="E95" s="212">
        <f t="shared" si="15"/>
        <v>0</v>
      </c>
      <c r="F95" s="212">
        <f t="shared" si="15"/>
        <v>0</v>
      </c>
      <c r="G95" s="212">
        <f t="shared" si="15"/>
        <v>0</v>
      </c>
      <c r="H95" s="212">
        <f t="shared" si="15"/>
        <v>0</v>
      </c>
      <c r="I95" s="212">
        <f t="shared" si="15"/>
        <v>0</v>
      </c>
      <c r="J95" s="212">
        <f t="shared" si="15"/>
        <v>0</v>
      </c>
      <c r="K95" s="212">
        <f t="shared" si="15"/>
        <v>0</v>
      </c>
      <c r="L95" s="212">
        <f t="shared" si="15"/>
        <v>0</v>
      </c>
      <c r="M95" s="212">
        <f t="shared" si="15"/>
        <v>0</v>
      </c>
      <c r="N95" s="212">
        <f t="shared" si="15"/>
        <v>0</v>
      </c>
      <c r="O95" s="212">
        <f t="shared" si="15"/>
        <v>0</v>
      </c>
      <c r="P95" s="212">
        <f t="shared" si="15"/>
        <v>0</v>
      </c>
      <c r="Q95" s="212">
        <f t="shared" si="15"/>
        <v>0</v>
      </c>
      <c r="R95" s="212">
        <f t="shared" si="15"/>
        <v>0</v>
      </c>
      <c r="S95" s="212">
        <f t="shared" si="15"/>
        <v>0</v>
      </c>
      <c r="T95" s="212">
        <f t="shared" si="15"/>
        <v>0</v>
      </c>
      <c r="U95" s="212">
        <f t="shared" si="15"/>
        <v>0</v>
      </c>
    </row>
    <row r="96" spans="1:21" ht="11.25" hidden="1">
      <c r="A96" s="187" t="s">
        <v>426</v>
      </c>
      <c r="B96" s="187">
        <v>603</v>
      </c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>
        <f aca="true" t="shared" si="16" ref="U96:U105">SUM(C96:S96)</f>
        <v>0</v>
      </c>
    </row>
    <row r="97" spans="1:21" ht="11.25" hidden="1">
      <c r="A97" s="187" t="s">
        <v>427</v>
      </c>
      <c r="B97" s="187">
        <v>604</v>
      </c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>
        <f t="shared" si="16"/>
        <v>0</v>
      </c>
    </row>
    <row r="98" spans="1:21" ht="11.25" hidden="1">
      <c r="A98" s="187" t="s">
        <v>428</v>
      </c>
      <c r="B98" s="187">
        <v>606</v>
      </c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>
        <f t="shared" si="16"/>
        <v>0</v>
      </c>
    </row>
    <row r="99" spans="1:21" ht="11.25" hidden="1">
      <c r="A99" s="187" t="s">
        <v>429</v>
      </c>
      <c r="B99" s="187">
        <v>619</v>
      </c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>
        <f t="shared" si="16"/>
        <v>0</v>
      </c>
    </row>
    <row r="100" spans="1:21" ht="11.25" hidden="1">
      <c r="A100" s="187" t="s">
        <v>430</v>
      </c>
      <c r="B100" s="187">
        <v>621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>
        <f t="shared" si="16"/>
        <v>0</v>
      </c>
    </row>
    <row r="101" spans="1:21" ht="11.25" hidden="1">
      <c r="A101" s="187" t="s">
        <v>431</v>
      </c>
      <c r="B101" s="187">
        <v>622</v>
      </c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>
        <f t="shared" si="16"/>
        <v>0</v>
      </c>
    </row>
    <row r="102" spans="1:21" ht="11.25" hidden="1">
      <c r="A102" s="187" t="s">
        <v>432</v>
      </c>
      <c r="B102" s="187">
        <v>623</v>
      </c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>
        <f t="shared" si="16"/>
        <v>0</v>
      </c>
    </row>
    <row r="103" spans="1:21" ht="11.25" hidden="1">
      <c r="A103" s="187" t="s">
        <v>433</v>
      </c>
      <c r="B103" s="187">
        <v>626</v>
      </c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>
        <f t="shared" si="16"/>
        <v>0</v>
      </c>
    </row>
    <row r="104" spans="1:21" ht="11.25" hidden="1">
      <c r="A104" s="187" t="s">
        <v>434</v>
      </c>
      <c r="B104" s="187">
        <v>628</v>
      </c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>
        <f t="shared" si="16"/>
        <v>0</v>
      </c>
    </row>
    <row r="105" spans="1:21" ht="11.25" hidden="1">
      <c r="A105" s="187" t="s">
        <v>435</v>
      </c>
      <c r="B105" s="187">
        <v>629</v>
      </c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>
        <f t="shared" si="16"/>
        <v>0</v>
      </c>
    </row>
    <row r="106" spans="1:21" ht="11.25" hidden="1">
      <c r="A106" s="212" t="s">
        <v>436</v>
      </c>
      <c r="B106" s="212"/>
      <c r="C106" s="212">
        <f aca="true" t="shared" si="17" ref="C106:U106">SUM(C96:C105)</f>
        <v>0</v>
      </c>
      <c r="D106" s="212">
        <f t="shared" si="17"/>
        <v>0</v>
      </c>
      <c r="E106" s="212">
        <f t="shared" si="17"/>
        <v>0</v>
      </c>
      <c r="F106" s="212">
        <f t="shared" si="17"/>
        <v>0</v>
      </c>
      <c r="G106" s="212">
        <f t="shared" si="17"/>
        <v>0</v>
      </c>
      <c r="H106" s="212">
        <f t="shared" si="17"/>
        <v>0</v>
      </c>
      <c r="I106" s="212">
        <f t="shared" si="17"/>
        <v>0</v>
      </c>
      <c r="J106" s="212">
        <f t="shared" si="17"/>
        <v>0</v>
      </c>
      <c r="K106" s="212">
        <f t="shared" si="17"/>
        <v>0</v>
      </c>
      <c r="L106" s="212">
        <f t="shared" si="17"/>
        <v>0</v>
      </c>
      <c r="M106" s="212">
        <f t="shared" si="17"/>
        <v>0</v>
      </c>
      <c r="N106" s="212">
        <f t="shared" si="17"/>
        <v>0</v>
      </c>
      <c r="O106" s="212">
        <f t="shared" si="17"/>
        <v>0</v>
      </c>
      <c r="P106" s="212">
        <f t="shared" si="17"/>
        <v>0</v>
      </c>
      <c r="Q106" s="212">
        <f t="shared" si="17"/>
        <v>0</v>
      </c>
      <c r="R106" s="212">
        <f t="shared" si="17"/>
        <v>0</v>
      </c>
      <c r="S106" s="212">
        <f t="shared" si="17"/>
        <v>0</v>
      </c>
      <c r="T106" s="212">
        <f t="shared" si="17"/>
        <v>0</v>
      </c>
      <c r="U106" s="212">
        <f t="shared" si="17"/>
        <v>0</v>
      </c>
    </row>
    <row r="107" spans="1:21" ht="11.25" hidden="1">
      <c r="A107" s="187" t="s">
        <v>366</v>
      </c>
      <c r="B107" s="187">
        <v>714</v>
      </c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>
        <f>SUM(C107:S107)</f>
        <v>0</v>
      </c>
    </row>
    <row r="108" spans="1:21" ht="11.25" hidden="1">
      <c r="A108" s="187"/>
      <c r="B108" s="187">
        <v>714</v>
      </c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</row>
    <row r="109" spans="1:21" ht="11.25">
      <c r="A109" s="187" t="s">
        <v>367</v>
      </c>
      <c r="B109" s="187">
        <v>738</v>
      </c>
      <c r="C109" s="187">
        <v>284700</v>
      </c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>
        <f>SUM(C109:T109)</f>
        <v>284700</v>
      </c>
    </row>
    <row r="110" spans="1:21" ht="11.25">
      <c r="A110" s="187" t="s">
        <v>368</v>
      </c>
      <c r="B110" s="187">
        <v>739</v>
      </c>
      <c r="C110" s="187"/>
      <c r="D110" s="187"/>
      <c r="E110" s="187"/>
      <c r="F110" s="187"/>
      <c r="G110" s="187"/>
      <c r="H110" s="187"/>
      <c r="I110" s="187"/>
      <c r="J110" s="187"/>
      <c r="K110" s="187"/>
      <c r="L110" s="187">
        <v>32000</v>
      </c>
      <c r="M110" s="187"/>
      <c r="N110" s="187"/>
      <c r="O110" s="187"/>
      <c r="P110" s="187"/>
      <c r="Q110" s="187"/>
      <c r="R110" s="187"/>
      <c r="S110" s="187"/>
      <c r="T110" s="187"/>
      <c r="U110" s="187">
        <f>SUM(C110:T110)</f>
        <v>32000</v>
      </c>
    </row>
    <row r="111" spans="1:21" ht="11.25" hidden="1">
      <c r="A111" s="187" t="s">
        <v>437</v>
      </c>
      <c r="B111" s="187">
        <v>745</v>
      </c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>
        <f>SUM(C111:S111)</f>
        <v>0</v>
      </c>
    </row>
    <row r="112" spans="1:21" ht="11.25" hidden="1">
      <c r="A112" s="187" t="s">
        <v>438</v>
      </c>
      <c r="B112" s="187">
        <v>759</v>
      </c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>
        <f>SUM(C112:S112)</f>
        <v>0</v>
      </c>
    </row>
    <row r="113" spans="1:21" ht="11.25" hidden="1">
      <c r="A113" s="187"/>
      <c r="B113" s="187">
        <v>759</v>
      </c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</row>
    <row r="114" spans="1:21" ht="11.25">
      <c r="A114" s="188" t="s">
        <v>369</v>
      </c>
      <c r="B114" s="188"/>
      <c r="C114" s="188">
        <f aca="true" t="shared" si="18" ref="C114:U114">SUM(C107:C112)</f>
        <v>284700</v>
      </c>
      <c r="D114" s="188">
        <f t="shared" si="18"/>
        <v>0</v>
      </c>
      <c r="E114" s="188">
        <f t="shared" si="18"/>
        <v>0</v>
      </c>
      <c r="F114" s="188">
        <f t="shared" si="18"/>
        <v>0</v>
      </c>
      <c r="G114" s="188">
        <f t="shared" si="18"/>
        <v>0</v>
      </c>
      <c r="H114" s="188">
        <f t="shared" si="18"/>
        <v>0</v>
      </c>
      <c r="I114" s="188">
        <f t="shared" si="18"/>
        <v>0</v>
      </c>
      <c r="J114" s="188">
        <f t="shared" si="18"/>
        <v>0</v>
      </c>
      <c r="K114" s="188">
        <f t="shared" si="18"/>
        <v>0</v>
      </c>
      <c r="L114" s="188">
        <f t="shared" si="18"/>
        <v>32000</v>
      </c>
      <c r="M114" s="188">
        <f t="shared" si="18"/>
        <v>0</v>
      </c>
      <c r="N114" s="188">
        <f t="shared" si="18"/>
        <v>0</v>
      </c>
      <c r="O114" s="188">
        <f t="shared" si="18"/>
        <v>0</v>
      </c>
      <c r="P114" s="188">
        <f t="shared" si="18"/>
        <v>0</v>
      </c>
      <c r="Q114" s="188">
        <f t="shared" si="18"/>
        <v>0</v>
      </c>
      <c r="R114" s="188">
        <f t="shared" si="18"/>
        <v>0</v>
      </c>
      <c r="S114" s="188">
        <f t="shared" si="18"/>
        <v>0</v>
      </c>
      <c r="T114" s="188">
        <f>SUM(T107:T112)</f>
        <v>0</v>
      </c>
      <c r="U114" s="188">
        <f t="shared" si="18"/>
        <v>316700</v>
      </c>
    </row>
    <row r="115" spans="1:21" ht="11.25" hidden="1">
      <c r="A115" s="187" t="s">
        <v>439</v>
      </c>
      <c r="B115" s="187">
        <v>832</v>
      </c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>
        <f>SUM(C115:S115)</f>
        <v>0</v>
      </c>
    </row>
    <row r="116" spans="1:21" ht="11.25" hidden="1">
      <c r="A116" s="187" t="s">
        <v>440</v>
      </c>
      <c r="B116" s="187">
        <v>849</v>
      </c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>
        <f>SUM(C116:S116)</f>
        <v>0</v>
      </c>
    </row>
    <row r="117" spans="1:21" ht="11.25" hidden="1">
      <c r="A117" s="187" t="s">
        <v>441</v>
      </c>
      <c r="B117" s="187">
        <v>865</v>
      </c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>
        <f>SUM(C117:S117)</f>
        <v>0</v>
      </c>
    </row>
    <row r="118" spans="1:21" ht="11.25" hidden="1">
      <c r="A118" s="187"/>
      <c r="B118" s="187">
        <v>865</v>
      </c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</row>
    <row r="119" spans="1:21" ht="11.25" hidden="1">
      <c r="A119" s="187" t="s">
        <v>442</v>
      </c>
      <c r="B119" s="187">
        <v>866</v>
      </c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>
        <f>SUM(C119:S119)</f>
        <v>0</v>
      </c>
    </row>
    <row r="120" spans="1:21" ht="11.25" hidden="1">
      <c r="A120" s="187" t="s">
        <v>370</v>
      </c>
      <c r="B120" s="187">
        <v>898</v>
      </c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>
        <f>SUM(C120:S120)</f>
        <v>0</v>
      </c>
    </row>
    <row r="121" spans="1:21" ht="11.25" hidden="1">
      <c r="A121" s="212" t="s">
        <v>371</v>
      </c>
      <c r="B121" s="212"/>
      <c r="C121" s="212">
        <f aca="true" t="shared" si="19" ref="C121:U121">SUM(C115:C120)</f>
        <v>0</v>
      </c>
      <c r="D121" s="212">
        <f t="shared" si="19"/>
        <v>0</v>
      </c>
      <c r="E121" s="212">
        <f t="shared" si="19"/>
        <v>0</v>
      </c>
      <c r="F121" s="212">
        <f t="shared" si="19"/>
        <v>0</v>
      </c>
      <c r="G121" s="212">
        <f t="shared" si="19"/>
        <v>0</v>
      </c>
      <c r="H121" s="212">
        <f t="shared" si="19"/>
        <v>0</v>
      </c>
      <c r="I121" s="212">
        <f t="shared" si="19"/>
        <v>0</v>
      </c>
      <c r="J121" s="212">
        <f t="shared" si="19"/>
        <v>0</v>
      </c>
      <c r="K121" s="212">
        <f t="shared" si="19"/>
        <v>0</v>
      </c>
      <c r="L121" s="212">
        <f t="shared" si="19"/>
        <v>0</v>
      </c>
      <c r="M121" s="212">
        <f t="shared" si="19"/>
        <v>0</v>
      </c>
      <c r="N121" s="212">
        <f t="shared" si="19"/>
        <v>0</v>
      </c>
      <c r="O121" s="212">
        <f t="shared" si="19"/>
        <v>0</v>
      </c>
      <c r="P121" s="212">
        <f t="shared" si="19"/>
        <v>0</v>
      </c>
      <c r="Q121" s="212">
        <f t="shared" si="19"/>
        <v>0</v>
      </c>
      <c r="R121" s="212">
        <f t="shared" si="19"/>
        <v>0</v>
      </c>
      <c r="S121" s="212">
        <f t="shared" si="19"/>
        <v>0</v>
      </c>
      <c r="T121" s="212">
        <f t="shared" si="19"/>
        <v>0</v>
      </c>
      <c r="U121" s="212">
        <f t="shared" si="19"/>
        <v>0</v>
      </c>
    </row>
    <row r="122" spans="1:21" ht="11.25">
      <c r="A122" s="212"/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</row>
    <row r="123" spans="1:21" ht="11.25">
      <c r="A123" s="189" t="s">
        <v>372</v>
      </c>
      <c r="B123" s="189"/>
      <c r="C123" s="189">
        <f aca="true" t="shared" si="20" ref="C123:U123">C72+C77+C84+C89+C95+C106+C114+C121</f>
        <v>1079013</v>
      </c>
      <c r="D123" s="189">
        <f t="shared" si="20"/>
        <v>11517</v>
      </c>
      <c r="E123" s="189">
        <f t="shared" si="20"/>
        <v>0</v>
      </c>
      <c r="F123" s="189">
        <f t="shared" si="20"/>
        <v>12870</v>
      </c>
      <c r="G123" s="189">
        <f t="shared" si="20"/>
        <v>9795</v>
      </c>
      <c r="H123" s="189">
        <f t="shared" si="20"/>
        <v>9160</v>
      </c>
      <c r="I123" s="189">
        <f t="shared" si="20"/>
        <v>32203</v>
      </c>
      <c r="J123" s="189">
        <f t="shared" si="20"/>
        <v>12960</v>
      </c>
      <c r="K123" s="189">
        <f t="shared" si="20"/>
        <v>0</v>
      </c>
      <c r="L123" s="189">
        <f t="shared" si="20"/>
        <v>32000</v>
      </c>
      <c r="M123" s="189">
        <f t="shared" si="20"/>
        <v>30000</v>
      </c>
      <c r="N123" s="189">
        <f t="shared" si="20"/>
        <v>0</v>
      </c>
      <c r="O123" s="189">
        <f t="shared" si="20"/>
        <v>70000</v>
      </c>
      <c r="P123" s="189">
        <f t="shared" si="20"/>
        <v>0</v>
      </c>
      <c r="Q123" s="189">
        <f t="shared" si="20"/>
        <v>0</v>
      </c>
      <c r="R123" s="189">
        <f t="shared" si="20"/>
        <v>0</v>
      </c>
      <c r="S123" s="189">
        <f t="shared" si="20"/>
        <v>0</v>
      </c>
      <c r="T123" s="189">
        <f t="shared" si="20"/>
        <v>0</v>
      </c>
      <c r="U123" s="189">
        <f t="shared" si="20"/>
        <v>1299518</v>
      </c>
    </row>
    <row r="124" spans="1:21" ht="11.25">
      <c r="A124" s="169"/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</row>
    <row r="125" spans="1:21" ht="11.25">
      <c r="A125" s="169"/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</row>
    <row r="126" spans="1:21" ht="11.25">
      <c r="A126" s="169"/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</row>
    <row r="127" spans="1:15" ht="11.25">
      <c r="A127" s="172" t="s">
        <v>473</v>
      </c>
      <c r="B127" s="173"/>
      <c r="C127" s="173"/>
      <c r="D127" s="173"/>
      <c r="E127" s="174"/>
      <c r="F127" s="211"/>
      <c r="G127" s="211"/>
      <c r="H127" s="211"/>
      <c r="O127" s="175"/>
    </row>
    <row r="128" spans="1:21" ht="11.25">
      <c r="A128" s="176" t="s">
        <v>333</v>
      </c>
      <c r="B128" s="177" t="s">
        <v>334</v>
      </c>
      <c r="C128" s="178"/>
      <c r="D128" s="178"/>
      <c r="E128" s="179"/>
      <c r="F128" s="178"/>
      <c r="G128" s="180"/>
      <c r="H128" s="178"/>
      <c r="I128" s="179"/>
      <c r="J128" s="178"/>
      <c r="K128" s="178"/>
      <c r="L128" s="179" t="s">
        <v>335</v>
      </c>
      <c r="M128" s="178" t="s">
        <v>336</v>
      </c>
      <c r="N128" s="179" t="s">
        <v>337</v>
      </c>
      <c r="O128" s="178" t="s">
        <v>338</v>
      </c>
      <c r="P128" s="179" t="s">
        <v>339</v>
      </c>
      <c r="Q128" s="178" t="s">
        <v>339</v>
      </c>
      <c r="R128" s="179" t="s">
        <v>339</v>
      </c>
      <c r="S128" s="180" t="s">
        <v>339</v>
      </c>
      <c r="T128" s="180" t="s">
        <v>340</v>
      </c>
      <c r="U128" s="176"/>
    </row>
    <row r="129" spans="1:21" ht="11.25">
      <c r="A129" s="181"/>
      <c r="B129" s="182" t="s">
        <v>341</v>
      </c>
      <c r="C129" s="183" t="s">
        <v>342</v>
      </c>
      <c r="D129" s="183" t="s">
        <v>343</v>
      </c>
      <c r="E129" s="184" t="s">
        <v>344</v>
      </c>
      <c r="F129" s="183" t="s">
        <v>345</v>
      </c>
      <c r="G129" s="185" t="s">
        <v>346</v>
      </c>
      <c r="H129" s="183" t="s">
        <v>347</v>
      </c>
      <c r="I129" s="184" t="s">
        <v>348</v>
      </c>
      <c r="J129" s="183" t="s">
        <v>349</v>
      </c>
      <c r="K129" s="183" t="s">
        <v>417</v>
      </c>
      <c r="L129" s="184" t="s">
        <v>350</v>
      </c>
      <c r="M129" s="183" t="s">
        <v>351</v>
      </c>
      <c r="N129" s="184" t="s">
        <v>352</v>
      </c>
      <c r="O129" s="183" t="s">
        <v>348</v>
      </c>
      <c r="P129" s="184" t="s">
        <v>353</v>
      </c>
      <c r="Q129" s="183" t="s">
        <v>354</v>
      </c>
      <c r="R129" s="184" t="s">
        <v>346</v>
      </c>
      <c r="S129" s="185" t="s">
        <v>347</v>
      </c>
      <c r="T129" s="185" t="s">
        <v>345</v>
      </c>
      <c r="U129" s="215" t="s">
        <v>0</v>
      </c>
    </row>
    <row r="130" spans="1:21" ht="11.25" hidden="1">
      <c r="A130" s="187" t="s">
        <v>373</v>
      </c>
      <c r="B130" s="187">
        <v>117</v>
      </c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>
        <f>SUM(C130:S130)</f>
        <v>0</v>
      </c>
    </row>
    <row r="131" spans="1:21" ht="11.25">
      <c r="A131" s="187" t="s">
        <v>355</v>
      </c>
      <c r="B131" s="187">
        <v>122</v>
      </c>
      <c r="C131" s="187">
        <v>1036885</v>
      </c>
      <c r="D131" s="187">
        <v>33965</v>
      </c>
      <c r="E131" s="187"/>
      <c r="F131" s="187">
        <v>37050</v>
      </c>
      <c r="G131" s="187">
        <v>15380</v>
      </c>
      <c r="H131" s="187">
        <v>17824</v>
      </c>
      <c r="I131" s="187">
        <v>58350</v>
      </c>
      <c r="J131" s="187">
        <v>20854</v>
      </c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>
        <f>SUM(C131:T131)</f>
        <v>1220308</v>
      </c>
    </row>
    <row r="132" spans="1:21" ht="11.25">
      <c r="A132" s="187" t="s">
        <v>419</v>
      </c>
      <c r="B132" s="187">
        <v>123</v>
      </c>
      <c r="C132" s="187">
        <v>336790</v>
      </c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>
        <f>SUM(C132:T132)</f>
        <v>336790</v>
      </c>
    </row>
    <row r="133" spans="1:21" ht="11.25">
      <c r="A133" s="188" t="s">
        <v>356</v>
      </c>
      <c r="B133" s="188"/>
      <c r="C133" s="188">
        <f aca="true" t="shared" si="21" ref="C133:U133">SUM(C130:C132)</f>
        <v>1373675</v>
      </c>
      <c r="D133" s="188">
        <f t="shared" si="21"/>
        <v>33965</v>
      </c>
      <c r="E133" s="188">
        <f t="shared" si="21"/>
        <v>0</v>
      </c>
      <c r="F133" s="188">
        <f t="shared" si="21"/>
        <v>37050</v>
      </c>
      <c r="G133" s="188">
        <f t="shared" si="21"/>
        <v>15380</v>
      </c>
      <c r="H133" s="188">
        <f t="shared" si="21"/>
        <v>17824</v>
      </c>
      <c r="I133" s="188">
        <f t="shared" si="21"/>
        <v>58350</v>
      </c>
      <c r="J133" s="188">
        <f t="shared" si="21"/>
        <v>20854</v>
      </c>
      <c r="K133" s="188">
        <f t="shared" si="21"/>
        <v>0</v>
      </c>
      <c r="L133" s="188">
        <f t="shared" si="21"/>
        <v>0</v>
      </c>
      <c r="M133" s="188">
        <f t="shared" si="21"/>
        <v>0</v>
      </c>
      <c r="N133" s="188">
        <f t="shared" si="21"/>
        <v>0</v>
      </c>
      <c r="O133" s="188">
        <f t="shared" si="21"/>
        <v>0</v>
      </c>
      <c r="P133" s="188">
        <f t="shared" si="21"/>
        <v>0</v>
      </c>
      <c r="Q133" s="188">
        <f t="shared" si="21"/>
        <v>0</v>
      </c>
      <c r="R133" s="188">
        <f t="shared" si="21"/>
        <v>0</v>
      </c>
      <c r="S133" s="188">
        <f t="shared" si="21"/>
        <v>0</v>
      </c>
      <c r="T133" s="188">
        <f t="shared" si="21"/>
        <v>0</v>
      </c>
      <c r="U133" s="188">
        <f t="shared" si="21"/>
        <v>1557098</v>
      </c>
    </row>
    <row r="134" spans="1:21" ht="11.25" hidden="1">
      <c r="A134" s="187" t="s">
        <v>374</v>
      </c>
      <c r="B134" s="187">
        <v>219</v>
      </c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>
        <f>SUM(C134:S134)</f>
        <v>0</v>
      </c>
    </row>
    <row r="135" spans="1:21" ht="11.25">
      <c r="A135" s="187" t="s">
        <v>357</v>
      </c>
      <c r="B135" s="187">
        <v>239</v>
      </c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>
        <f>SUM(C135:T135)</f>
        <v>0</v>
      </c>
    </row>
    <row r="136" spans="1:21" ht="11.25" hidden="1">
      <c r="A136" s="187" t="s">
        <v>375</v>
      </c>
      <c r="B136" s="187">
        <v>282</v>
      </c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>
        <f>SUM(C136:S136)</f>
        <v>0</v>
      </c>
    </row>
    <row r="137" spans="1:21" ht="11.25" hidden="1">
      <c r="A137" s="187" t="s">
        <v>376</v>
      </c>
      <c r="B137" s="187">
        <v>283</v>
      </c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>
        <f>SUM(C137:S137)</f>
        <v>0</v>
      </c>
    </row>
    <row r="138" spans="1:21" ht="11.25">
      <c r="A138" s="188" t="s">
        <v>358</v>
      </c>
      <c r="B138" s="188"/>
      <c r="C138" s="188">
        <f aca="true" t="shared" si="22" ref="C138:U138">SUM(C134:C137)</f>
        <v>0</v>
      </c>
      <c r="D138" s="188">
        <f t="shared" si="22"/>
        <v>0</v>
      </c>
      <c r="E138" s="188">
        <f t="shared" si="22"/>
        <v>0</v>
      </c>
      <c r="F138" s="188">
        <f t="shared" si="22"/>
        <v>0</v>
      </c>
      <c r="G138" s="188">
        <f t="shared" si="22"/>
        <v>0</v>
      </c>
      <c r="H138" s="188">
        <f t="shared" si="22"/>
        <v>0</v>
      </c>
      <c r="I138" s="188">
        <f t="shared" si="22"/>
        <v>0</v>
      </c>
      <c r="J138" s="188">
        <f t="shared" si="22"/>
        <v>0</v>
      </c>
      <c r="K138" s="188">
        <f t="shared" si="22"/>
        <v>0</v>
      </c>
      <c r="L138" s="188">
        <f t="shared" si="22"/>
        <v>0</v>
      </c>
      <c r="M138" s="188">
        <f t="shared" si="22"/>
        <v>0</v>
      </c>
      <c r="N138" s="188">
        <f t="shared" si="22"/>
        <v>0</v>
      </c>
      <c r="O138" s="188">
        <f t="shared" si="22"/>
        <v>0</v>
      </c>
      <c r="P138" s="188">
        <f t="shared" si="22"/>
        <v>0</v>
      </c>
      <c r="Q138" s="188">
        <f t="shared" si="22"/>
        <v>0</v>
      </c>
      <c r="R138" s="188">
        <f t="shared" si="22"/>
        <v>0</v>
      </c>
      <c r="S138" s="188">
        <f t="shared" si="22"/>
        <v>0</v>
      </c>
      <c r="T138" s="188">
        <f t="shared" si="22"/>
        <v>0</v>
      </c>
      <c r="U138" s="188">
        <f t="shared" si="22"/>
        <v>0</v>
      </c>
    </row>
    <row r="139" spans="1:21" ht="11.25">
      <c r="A139" s="187" t="s">
        <v>359</v>
      </c>
      <c r="B139" s="187">
        <v>311</v>
      </c>
      <c r="C139" s="187">
        <v>265218</v>
      </c>
      <c r="D139" s="187">
        <v>17192</v>
      </c>
      <c r="E139" s="187"/>
      <c r="F139" s="187">
        <v>32780</v>
      </c>
      <c r="G139" s="187">
        <v>15655</v>
      </c>
      <c r="H139" s="187">
        <v>26864</v>
      </c>
      <c r="I139" s="187">
        <v>131755</v>
      </c>
      <c r="J139" s="187">
        <v>33299</v>
      </c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>
        <f aca="true" t="shared" si="23" ref="U139:U148">SUM(C139:T139)</f>
        <v>522763</v>
      </c>
    </row>
    <row r="140" spans="1:21" ht="11.25" hidden="1">
      <c r="A140" s="187" t="s">
        <v>377</v>
      </c>
      <c r="B140" s="187">
        <v>322</v>
      </c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>
        <f t="shared" si="23"/>
        <v>0</v>
      </c>
    </row>
    <row r="141" spans="1:21" ht="11.25" hidden="1">
      <c r="A141" s="187" t="s">
        <v>378</v>
      </c>
      <c r="B141" s="187">
        <v>326</v>
      </c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>
        <f t="shared" si="23"/>
        <v>0</v>
      </c>
    </row>
    <row r="142" spans="1:21" ht="11.25">
      <c r="A142" s="187" t="s">
        <v>243</v>
      </c>
      <c r="B142" s="187">
        <v>336</v>
      </c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>
        <v>56638</v>
      </c>
      <c r="O142" s="187">
        <v>55500</v>
      </c>
      <c r="P142" s="187">
        <v>67000</v>
      </c>
      <c r="Q142" s="187">
        <v>65140</v>
      </c>
      <c r="R142" s="187">
        <v>38130</v>
      </c>
      <c r="S142" s="187">
        <v>44372</v>
      </c>
      <c r="T142" s="187"/>
      <c r="U142" s="187">
        <f t="shared" si="23"/>
        <v>326780</v>
      </c>
    </row>
    <row r="143" spans="1:21" ht="11.25">
      <c r="A143" s="187" t="s">
        <v>420</v>
      </c>
      <c r="B143" s="187">
        <v>337</v>
      </c>
      <c r="C143" s="187">
        <v>117779</v>
      </c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>
        <f t="shared" si="23"/>
        <v>117779</v>
      </c>
    </row>
    <row r="144" spans="1:21" ht="11.25">
      <c r="A144" s="187" t="s">
        <v>443</v>
      </c>
      <c r="B144" s="187">
        <v>388</v>
      </c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>
        <f t="shared" si="23"/>
        <v>0</v>
      </c>
    </row>
    <row r="145" spans="1:21" ht="11.25">
      <c r="A145" s="187" t="s">
        <v>421</v>
      </c>
      <c r="B145" s="187">
        <v>389</v>
      </c>
      <c r="C145" s="187">
        <v>34026</v>
      </c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>
        <f t="shared" si="23"/>
        <v>34026</v>
      </c>
    </row>
    <row r="146" spans="1:21" ht="11.25">
      <c r="A146" s="188" t="s">
        <v>360</v>
      </c>
      <c r="B146" s="188"/>
      <c r="C146" s="188">
        <f>SUM(C139:C145)</f>
        <v>417023</v>
      </c>
      <c r="D146" s="188">
        <f aca="true" t="shared" si="24" ref="D146:U146">SUM(D139:D145)</f>
        <v>17192</v>
      </c>
      <c r="E146" s="188">
        <f t="shared" si="24"/>
        <v>0</v>
      </c>
      <c r="F146" s="188">
        <f t="shared" si="24"/>
        <v>32780</v>
      </c>
      <c r="G146" s="188">
        <f t="shared" si="24"/>
        <v>15655</v>
      </c>
      <c r="H146" s="188">
        <f t="shared" si="24"/>
        <v>26864</v>
      </c>
      <c r="I146" s="188">
        <f t="shared" si="24"/>
        <v>131755</v>
      </c>
      <c r="J146" s="188">
        <f t="shared" si="24"/>
        <v>33299</v>
      </c>
      <c r="K146" s="188">
        <f t="shared" si="24"/>
        <v>0</v>
      </c>
      <c r="L146" s="188">
        <f t="shared" si="24"/>
        <v>0</v>
      </c>
      <c r="M146" s="188">
        <f t="shared" si="24"/>
        <v>0</v>
      </c>
      <c r="N146" s="188">
        <f t="shared" si="24"/>
        <v>56638</v>
      </c>
      <c r="O146" s="188">
        <f t="shared" si="24"/>
        <v>55500</v>
      </c>
      <c r="P146" s="188">
        <f t="shared" si="24"/>
        <v>67000</v>
      </c>
      <c r="Q146" s="188">
        <f t="shared" si="24"/>
        <v>65140</v>
      </c>
      <c r="R146" s="188">
        <f t="shared" si="24"/>
        <v>38130</v>
      </c>
      <c r="S146" s="188">
        <f t="shared" si="24"/>
        <v>44372</v>
      </c>
      <c r="T146" s="188">
        <f t="shared" si="24"/>
        <v>0</v>
      </c>
      <c r="U146" s="188">
        <f t="shared" si="24"/>
        <v>1001348</v>
      </c>
    </row>
    <row r="147" spans="1:21" ht="11.25">
      <c r="A147" s="187" t="s">
        <v>422</v>
      </c>
      <c r="B147" s="187">
        <v>413</v>
      </c>
      <c r="C147" s="187">
        <v>700000</v>
      </c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>
        <f t="shared" si="23"/>
        <v>700000</v>
      </c>
    </row>
    <row r="148" spans="1:21" ht="11.25">
      <c r="A148" s="187" t="s">
        <v>361</v>
      </c>
      <c r="B148" s="187">
        <v>431</v>
      </c>
      <c r="C148" s="187">
        <v>23941</v>
      </c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>
        <f t="shared" si="23"/>
        <v>23941</v>
      </c>
    </row>
    <row r="149" spans="1:21" ht="11.25">
      <c r="A149" s="187" t="s">
        <v>362</v>
      </c>
      <c r="B149" s="187">
        <v>437</v>
      </c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>
        <f>SUM(C149:S149)</f>
        <v>0</v>
      </c>
    </row>
    <row r="150" spans="1:21" ht="11.25">
      <c r="A150" s="187" t="s">
        <v>443</v>
      </c>
      <c r="B150" s="187">
        <v>468</v>
      </c>
      <c r="C150" s="187">
        <v>11921</v>
      </c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>
        <f>SUM(C150:S150)</f>
        <v>11921</v>
      </c>
    </row>
    <row r="151" spans="1:21" ht="11.25">
      <c r="A151" s="188" t="s">
        <v>364</v>
      </c>
      <c r="B151" s="188"/>
      <c r="C151" s="188">
        <f aca="true" t="shared" si="25" ref="C151:U151">SUM(C147:C150)</f>
        <v>735862</v>
      </c>
      <c r="D151" s="188">
        <f t="shared" si="25"/>
        <v>0</v>
      </c>
      <c r="E151" s="188">
        <f t="shared" si="25"/>
        <v>0</v>
      </c>
      <c r="F151" s="188">
        <f t="shared" si="25"/>
        <v>0</v>
      </c>
      <c r="G151" s="188">
        <f t="shared" si="25"/>
        <v>0</v>
      </c>
      <c r="H151" s="188">
        <f t="shared" si="25"/>
        <v>0</v>
      </c>
      <c r="I151" s="188">
        <f t="shared" si="25"/>
        <v>0</v>
      </c>
      <c r="J151" s="188">
        <f t="shared" si="25"/>
        <v>0</v>
      </c>
      <c r="K151" s="188">
        <f t="shared" si="25"/>
        <v>0</v>
      </c>
      <c r="L151" s="188">
        <f t="shared" si="25"/>
        <v>0</v>
      </c>
      <c r="M151" s="188">
        <f t="shared" si="25"/>
        <v>0</v>
      </c>
      <c r="N151" s="188">
        <f t="shared" si="25"/>
        <v>0</v>
      </c>
      <c r="O151" s="188">
        <f t="shared" si="25"/>
        <v>0</v>
      </c>
      <c r="P151" s="188">
        <f t="shared" si="25"/>
        <v>0</v>
      </c>
      <c r="Q151" s="188">
        <f t="shared" si="25"/>
        <v>0</v>
      </c>
      <c r="R151" s="188">
        <f t="shared" si="25"/>
        <v>0</v>
      </c>
      <c r="S151" s="188">
        <f t="shared" si="25"/>
        <v>0</v>
      </c>
      <c r="T151" s="188">
        <f t="shared" si="25"/>
        <v>0</v>
      </c>
      <c r="U151" s="188">
        <f t="shared" si="25"/>
        <v>735862</v>
      </c>
    </row>
    <row r="152" spans="1:21" ht="11.25">
      <c r="A152" s="187" t="s">
        <v>423</v>
      </c>
      <c r="B152" s="187">
        <v>524</v>
      </c>
      <c r="C152" s="187">
        <v>275821</v>
      </c>
      <c r="D152" s="187">
        <v>36605</v>
      </c>
      <c r="E152" s="187"/>
      <c r="F152" s="187">
        <v>11500</v>
      </c>
      <c r="G152" s="187">
        <v>24170</v>
      </c>
      <c r="H152" s="187">
        <v>27501</v>
      </c>
      <c r="I152" s="187">
        <v>39800</v>
      </c>
      <c r="J152" s="187">
        <v>26378</v>
      </c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>
        <f>SUM(C152:T152)</f>
        <v>441775</v>
      </c>
    </row>
    <row r="153" spans="1:21" ht="11.25">
      <c r="A153" s="187" t="s">
        <v>424</v>
      </c>
      <c r="B153" s="187">
        <v>525</v>
      </c>
      <c r="C153" s="187">
        <v>79913</v>
      </c>
      <c r="D153" s="187">
        <v>19032</v>
      </c>
      <c r="E153" s="187"/>
      <c r="F153" s="187">
        <v>10055</v>
      </c>
      <c r="G153" s="187">
        <v>10925</v>
      </c>
      <c r="H153" s="187">
        <v>12943</v>
      </c>
      <c r="I153" s="187">
        <v>12155</v>
      </c>
      <c r="J153" s="187">
        <v>3857</v>
      </c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>
        <f>SUM(C153:T153)</f>
        <v>148880</v>
      </c>
    </row>
    <row r="154" spans="1:21" ht="11.25">
      <c r="A154" s="187" t="s">
        <v>425</v>
      </c>
      <c r="B154" s="187">
        <v>532</v>
      </c>
      <c r="C154" s="187">
        <v>24082</v>
      </c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>
        <f>SUM(C154:T154)</f>
        <v>24082</v>
      </c>
    </row>
    <row r="155" spans="1:21" ht="11.25">
      <c r="A155" s="187" t="s">
        <v>443</v>
      </c>
      <c r="B155" s="187">
        <v>588</v>
      </c>
      <c r="C155" s="187"/>
      <c r="D155" s="187"/>
      <c r="E155" s="187"/>
      <c r="F155" s="187"/>
      <c r="G155" s="187"/>
      <c r="H155" s="187"/>
      <c r="I155" s="187"/>
      <c r="J155" s="187"/>
      <c r="K155" s="187">
        <v>6500</v>
      </c>
      <c r="L155" s="187"/>
      <c r="M155" s="187"/>
      <c r="N155" s="187"/>
      <c r="O155" s="187"/>
      <c r="P155" s="187"/>
      <c r="Q155" s="187"/>
      <c r="R155" s="187"/>
      <c r="S155" s="187"/>
      <c r="T155" s="187"/>
      <c r="U155" s="187">
        <f>SUM(C155:T155)</f>
        <v>6500</v>
      </c>
    </row>
    <row r="156" spans="1:21" ht="11.25">
      <c r="A156" s="187" t="s">
        <v>379</v>
      </c>
      <c r="B156" s="187">
        <v>589</v>
      </c>
      <c r="C156" s="187">
        <v>140000</v>
      </c>
      <c r="D156" s="187">
        <v>2300</v>
      </c>
      <c r="E156" s="187"/>
      <c r="F156" s="187">
        <v>3600</v>
      </c>
      <c r="G156" s="187">
        <v>1800</v>
      </c>
      <c r="H156" s="187">
        <v>2400</v>
      </c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>
        <f>SUM(C156:S156)</f>
        <v>150100</v>
      </c>
    </row>
    <row r="157" spans="1:21" ht="11.25">
      <c r="A157" s="187" t="s">
        <v>380</v>
      </c>
      <c r="B157" s="187">
        <v>540</v>
      </c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>
        <f>SUM(C157:S157)</f>
        <v>0</v>
      </c>
    </row>
    <row r="158" spans="1:21" ht="11.25">
      <c r="A158" s="188" t="s">
        <v>365</v>
      </c>
      <c r="B158" s="188"/>
      <c r="C158" s="188">
        <f aca="true" t="shared" si="26" ref="C158:U158">SUM(C152:C157)</f>
        <v>519816</v>
      </c>
      <c r="D158" s="188">
        <f t="shared" si="26"/>
        <v>57937</v>
      </c>
      <c r="E158" s="188">
        <f t="shared" si="26"/>
        <v>0</v>
      </c>
      <c r="F158" s="188">
        <f t="shared" si="26"/>
        <v>25155</v>
      </c>
      <c r="G158" s="188">
        <f t="shared" si="26"/>
        <v>36895</v>
      </c>
      <c r="H158" s="188">
        <f t="shared" si="26"/>
        <v>42844</v>
      </c>
      <c r="I158" s="188">
        <f t="shared" si="26"/>
        <v>51955</v>
      </c>
      <c r="J158" s="188">
        <f t="shared" si="26"/>
        <v>30235</v>
      </c>
      <c r="K158" s="188">
        <f t="shared" si="26"/>
        <v>6500</v>
      </c>
      <c r="L158" s="188">
        <f t="shared" si="26"/>
        <v>0</v>
      </c>
      <c r="M158" s="188">
        <f t="shared" si="26"/>
        <v>0</v>
      </c>
      <c r="N158" s="188">
        <f t="shared" si="26"/>
        <v>0</v>
      </c>
      <c r="O158" s="188">
        <f t="shared" si="26"/>
        <v>0</v>
      </c>
      <c r="P158" s="188">
        <f t="shared" si="26"/>
        <v>0</v>
      </c>
      <c r="Q158" s="188">
        <f t="shared" si="26"/>
        <v>0</v>
      </c>
      <c r="R158" s="188">
        <f t="shared" si="26"/>
        <v>0</v>
      </c>
      <c r="S158" s="188">
        <f t="shared" si="26"/>
        <v>0</v>
      </c>
      <c r="T158" s="188">
        <f t="shared" si="26"/>
        <v>0</v>
      </c>
      <c r="U158" s="188">
        <f t="shared" si="26"/>
        <v>771337</v>
      </c>
    </row>
    <row r="159" spans="1:21" ht="11.25">
      <c r="A159" s="187" t="s">
        <v>426</v>
      </c>
      <c r="B159" s="187">
        <v>603</v>
      </c>
      <c r="C159" s="187">
        <v>501500</v>
      </c>
      <c r="D159" s="187"/>
      <c r="E159" s="187"/>
      <c r="F159" s="187">
        <v>4000</v>
      </c>
      <c r="G159" s="187"/>
      <c r="H159" s="187"/>
      <c r="I159" s="187">
        <v>8700</v>
      </c>
      <c r="J159" s="187"/>
      <c r="K159" s="187">
        <v>37247</v>
      </c>
      <c r="L159" s="187"/>
      <c r="M159" s="187"/>
      <c r="N159" s="187"/>
      <c r="O159" s="187"/>
      <c r="P159" s="187"/>
      <c r="Q159" s="187"/>
      <c r="R159" s="187"/>
      <c r="S159" s="187"/>
      <c r="T159" s="187"/>
      <c r="U159" s="187">
        <f aca="true" t="shared" si="27" ref="U159:U181">SUM(C159:T159)</f>
        <v>551447</v>
      </c>
    </row>
    <row r="160" spans="1:21" ht="11.25">
      <c r="A160" s="187" t="s">
        <v>427</v>
      </c>
      <c r="B160" s="187">
        <v>604</v>
      </c>
      <c r="C160" s="187">
        <v>295000</v>
      </c>
      <c r="D160" s="187">
        <v>43600</v>
      </c>
      <c r="E160" s="187"/>
      <c r="F160" s="187">
        <v>64000</v>
      </c>
      <c r="G160" s="187">
        <v>43000</v>
      </c>
      <c r="H160" s="187">
        <v>26222</v>
      </c>
      <c r="I160" s="187">
        <v>79300</v>
      </c>
      <c r="J160" s="187">
        <v>11000</v>
      </c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>
        <f t="shared" si="27"/>
        <v>562122</v>
      </c>
    </row>
    <row r="161" spans="1:21" ht="11.25">
      <c r="A161" s="187" t="s">
        <v>428</v>
      </c>
      <c r="B161" s="187">
        <v>606</v>
      </c>
      <c r="C161" s="187">
        <v>2306025</v>
      </c>
      <c r="D161" s="187"/>
      <c r="E161" s="187"/>
      <c r="F161" s="187">
        <v>2000</v>
      </c>
      <c r="G161" s="187"/>
      <c r="H161" s="187"/>
      <c r="I161" s="187"/>
      <c r="J161" s="187"/>
      <c r="K161" s="187">
        <v>77386</v>
      </c>
      <c r="L161" s="187"/>
      <c r="M161" s="187"/>
      <c r="N161" s="187"/>
      <c r="O161" s="187"/>
      <c r="P161" s="187"/>
      <c r="Q161" s="187"/>
      <c r="R161" s="187"/>
      <c r="S161" s="187"/>
      <c r="T161" s="187"/>
      <c r="U161" s="187">
        <f t="shared" si="27"/>
        <v>2385411</v>
      </c>
    </row>
    <row r="162" spans="1:21" ht="11.25" hidden="1">
      <c r="A162" s="187" t="s">
        <v>443</v>
      </c>
      <c r="B162" s="187">
        <v>618</v>
      </c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U162" s="187">
        <f t="shared" si="27"/>
        <v>0</v>
      </c>
    </row>
    <row r="163" spans="1:21" ht="11.25">
      <c r="A163" s="187" t="s">
        <v>429</v>
      </c>
      <c r="B163" s="187">
        <v>619</v>
      </c>
      <c r="C163" s="187">
        <v>1656</v>
      </c>
      <c r="D163" s="187"/>
      <c r="E163" s="187"/>
      <c r="F163" s="187"/>
      <c r="G163" s="187"/>
      <c r="H163" s="187"/>
      <c r="I163" s="187"/>
      <c r="J163" s="187"/>
      <c r="K163" s="187">
        <v>135408</v>
      </c>
      <c r="L163" s="187"/>
      <c r="M163" s="187"/>
      <c r="N163" s="187"/>
      <c r="O163" s="187"/>
      <c r="P163" s="187"/>
      <c r="Q163" s="187"/>
      <c r="R163" s="187"/>
      <c r="S163" s="187"/>
      <c r="T163" s="187"/>
      <c r="U163" s="187">
        <f t="shared" si="27"/>
        <v>137064</v>
      </c>
    </row>
    <row r="164" spans="1:21" ht="11.25">
      <c r="A164" s="187" t="s">
        <v>430</v>
      </c>
      <c r="B164" s="187">
        <v>621</v>
      </c>
      <c r="C164" s="187"/>
      <c r="D164" s="187"/>
      <c r="E164" s="187"/>
      <c r="F164" s="187"/>
      <c r="G164" s="187"/>
      <c r="H164" s="187"/>
      <c r="I164" s="187"/>
      <c r="J164" s="187"/>
      <c r="K164" s="187">
        <v>175485</v>
      </c>
      <c r="L164" s="187"/>
      <c r="M164" s="187"/>
      <c r="N164" s="187"/>
      <c r="O164" s="187"/>
      <c r="P164" s="187"/>
      <c r="Q164" s="187"/>
      <c r="R164" s="187"/>
      <c r="S164" s="187"/>
      <c r="T164" s="187"/>
      <c r="U164" s="187">
        <f t="shared" si="27"/>
        <v>175485</v>
      </c>
    </row>
    <row r="165" spans="1:21" ht="11.25">
      <c r="A165" s="187" t="s">
        <v>431</v>
      </c>
      <c r="B165" s="187">
        <v>622</v>
      </c>
      <c r="C165" s="187">
        <v>72523</v>
      </c>
      <c r="D165" s="187">
        <v>35934</v>
      </c>
      <c r="E165" s="187"/>
      <c r="F165" s="187">
        <v>50940</v>
      </c>
      <c r="G165" s="187">
        <v>7725</v>
      </c>
      <c r="H165" s="187">
        <v>9189</v>
      </c>
      <c r="I165" s="187">
        <v>14942</v>
      </c>
      <c r="J165" s="187">
        <v>5400</v>
      </c>
      <c r="K165" s="187">
        <v>167235</v>
      </c>
      <c r="L165" s="187"/>
      <c r="M165" s="187"/>
      <c r="N165" s="187"/>
      <c r="O165" s="187"/>
      <c r="P165" s="187"/>
      <c r="Q165" s="187"/>
      <c r="R165" s="187"/>
      <c r="S165" s="187"/>
      <c r="T165" s="187"/>
      <c r="U165" s="187">
        <f t="shared" si="27"/>
        <v>363888</v>
      </c>
    </row>
    <row r="166" spans="1:21" ht="11.25">
      <c r="A166" s="187" t="s">
        <v>432</v>
      </c>
      <c r="B166" s="187">
        <v>623</v>
      </c>
      <c r="C166" s="187">
        <v>357934</v>
      </c>
      <c r="D166" s="187">
        <v>22745</v>
      </c>
      <c r="E166" s="187"/>
      <c r="F166" s="187">
        <v>58260</v>
      </c>
      <c r="G166" s="187">
        <v>10385</v>
      </c>
      <c r="H166" s="187">
        <v>10200</v>
      </c>
      <c r="I166" s="187">
        <v>39824</v>
      </c>
      <c r="J166" s="187">
        <v>7887</v>
      </c>
      <c r="K166" s="187">
        <v>735293</v>
      </c>
      <c r="L166" s="187"/>
      <c r="M166" s="187"/>
      <c r="N166" s="187"/>
      <c r="O166" s="187"/>
      <c r="P166" s="187"/>
      <c r="Q166" s="187"/>
      <c r="R166" s="187"/>
      <c r="S166" s="187"/>
      <c r="T166" s="187"/>
      <c r="U166" s="187">
        <f t="shared" si="27"/>
        <v>1242528</v>
      </c>
    </row>
    <row r="167" spans="1:21" ht="11.25">
      <c r="A167" s="187" t="s">
        <v>433</v>
      </c>
      <c r="B167" s="187">
        <v>626</v>
      </c>
      <c r="C167" s="187"/>
      <c r="D167" s="187"/>
      <c r="E167" s="187"/>
      <c r="F167" s="187"/>
      <c r="G167" s="187"/>
      <c r="H167" s="187"/>
      <c r="I167" s="187"/>
      <c r="J167" s="187"/>
      <c r="K167" s="187">
        <v>189530</v>
      </c>
      <c r="L167" s="187"/>
      <c r="M167" s="187"/>
      <c r="N167" s="187"/>
      <c r="O167" s="187"/>
      <c r="P167" s="187"/>
      <c r="Q167" s="187"/>
      <c r="R167" s="187"/>
      <c r="S167" s="187"/>
      <c r="T167" s="187"/>
      <c r="U167" s="187">
        <f t="shared" si="27"/>
        <v>189530</v>
      </c>
    </row>
    <row r="168" spans="1:21" ht="11.25">
      <c r="A168" s="187" t="s">
        <v>565</v>
      </c>
      <c r="B168" s="187">
        <v>627</v>
      </c>
      <c r="C168" s="187">
        <v>16800</v>
      </c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>
        <f t="shared" si="27"/>
        <v>16800</v>
      </c>
    </row>
    <row r="169" spans="1:21" ht="11.25">
      <c r="A169" s="187" t="s">
        <v>435</v>
      </c>
      <c r="B169" s="187">
        <v>629</v>
      </c>
      <c r="C169" s="187">
        <v>2350</v>
      </c>
      <c r="D169" s="187"/>
      <c r="E169" s="187"/>
      <c r="F169" s="187"/>
      <c r="G169" s="187"/>
      <c r="H169" s="187"/>
      <c r="I169" s="187"/>
      <c r="J169" s="187"/>
      <c r="K169" s="187">
        <v>26506</v>
      </c>
      <c r="L169" s="187"/>
      <c r="M169" s="187"/>
      <c r="N169" s="187"/>
      <c r="O169" s="187"/>
      <c r="P169" s="187"/>
      <c r="Q169" s="187"/>
      <c r="R169" s="187"/>
      <c r="S169" s="187"/>
      <c r="T169" s="187"/>
      <c r="U169" s="187">
        <f t="shared" si="27"/>
        <v>28856</v>
      </c>
    </row>
    <row r="170" spans="1:21" ht="11.25">
      <c r="A170" s="188" t="s">
        <v>436</v>
      </c>
      <c r="B170" s="188"/>
      <c r="C170" s="188">
        <f aca="true" t="shared" si="28" ref="C170:U170">SUM(C159:C169)</f>
        <v>3553788</v>
      </c>
      <c r="D170" s="188">
        <f t="shared" si="28"/>
        <v>102279</v>
      </c>
      <c r="E170" s="188">
        <f t="shared" si="28"/>
        <v>0</v>
      </c>
      <c r="F170" s="188">
        <f t="shared" si="28"/>
        <v>179200</v>
      </c>
      <c r="G170" s="188">
        <f t="shared" si="28"/>
        <v>61110</v>
      </c>
      <c r="H170" s="188">
        <f t="shared" si="28"/>
        <v>45611</v>
      </c>
      <c r="I170" s="188">
        <f t="shared" si="28"/>
        <v>142766</v>
      </c>
      <c r="J170" s="188">
        <f t="shared" si="28"/>
        <v>24287</v>
      </c>
      <c r="K170" s="188">
        <f t="shared" si="28"/>
        <v>1544090</v>
      </c>
      <c r="L170" s="188">
        <f t="shared" si="28"/>
        <v>0</v>
      </c>
      <c r="M170" s="188">
        <f t="shared" si="28"/>
        <v>0</v>
      </c>
      <c r="N170" s="188">
        <f t="shared" si="28"/>
        <v>0</v>
      </c>
      <c r="O170" s="188">
        <f t="shared" si="28"/>
        <v>0</v>
      </c>
      <c r="P170" s="188">
        <f t="shared" si="28"/>
        <v>0</v>
      </c>
      <c r="Q170" s="188">
        <f t="shared" si="28"/>
        <v>0</v>
      </c>
      <c r="R170" s="188">
        <f t="shared" si="28"/>
        <v>0</v>
      </c>
      <c r="S170" s="188">
        <f t="shared" si="28"/>
        <v>0</v>
      </c>
      <c r="T170" s="188">
        <f t="shared" si="28"/>
        <v>0</v>
      </c>
      <c r="U170" s="188">
        <f t="shared" si="28"/>
        <v>5653131</v>
      </c>
    </row>
    <row r="171" spans="1:21" ht="11.25">
      <c r="A171" s="187" t="s">
        <v>366</v>
      </c>
      <c r="B171" s="187">
        <v>714</v>
      </c>
      <c r="C171" s="187">
        <v>2422427</v>
      </c>
      <c r="D171" s="187">
        <v>6000</v>
      </c>
      <c r="E171" s="187"/>
      <c r="F171" s="187"/>
      <c r="G171" s="187">
        <v>1000</v>
      </c>
      <c r="H171" s="187">
        <v>7000</v>
      </c>
      <c r="I171" s="187">
        <v>8000</v>
      </c>
      <c r="J171" s="187">
        <v>3100</v>
      </c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>
        <f t="shared" si="27"/>
        <v>2447527</v>
      </c>
    </row>
    <row r="172" spans="1:21" ht="11.25" hidden="1">
      <c r="A172" s="187" t="s">
        <v>367</v>
      </c>
      <c r="B172" s="187">
        <v>738</v>
      </c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>
        <f t="shared" si="27"/>
        <v>0</v>
      </c>
    </row>
    <row r="173" spans="1:21" ht="11.25" hidden="1">
      <c r="A173" s="187" t="s">
        <v>368</v>
      </c>
      <c r="B173" s="187">
        <v>739</v>
      </c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>
        <f t="shared" si="27"/>
        <v>0</v>
      </c>
    </row>
    <row r="174" spans="1:21" ht="11.25">
      <c r="A174" s="187" t="s">
        <v>437</v>
      </c>
      <c r="B174" s="187">
        <v>745</v>
      </c>
      <c r="C174" s="187">
        <v>4500</v>
      </c>
      <c r="D174" s="187">
        <v>3000</v>
      </c>
      <c r="E174" s="187"/>
      <c r="F174" s="187"/>
      <c r="G174" s="187">
        <v>5000</v>
      </c>
      <c r="H174" s="187"/>
      <c r="I174" s="187">
        <v>6500</v>
      </c>
      <c r="J174" s="187"/>
      <c r="K174" s="187">
        <v>51143</v>
      </c>
      <c r="L174" s="187"/>
      <c r="M174" s="187"/>
      <c r="N174" s="187"/>
      <c r="O174" s="187"/>
      <c r="P174" s="187"/>
      <c r="Q174" s="187"/>
      <c r="R174" s="187"/>
      <c r="S174" s="187"/>
      <c r="T174" s="187"/>
      <c r="U174" s="187">
        <f t="shared" si="27"/>
        <v>70143</v>
      </c>
    </row>
    <row r="175" spans="1:21" ht="11.25">
      <c r="A175" s="187" t="s">
        <v>443</v>
      </c>
      <c r="B175" s="187">
        <v>758</v>
      </c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  <c r="R175" s="187"/>
      <c r="S175" s="187"/>
      <c r="T175" s="187"/>
      <c r="U175" s="187">
        <f>SUM(C175:T175)</f>
        <v>0</v>
      </c>
    </row>
    <row r="176" spans="1:21" ht="11.25">
      <c r="A176" s="187" t="s">
        <v>438</v>
      </c>
      <c r="B176" s="187">
        <v>759</v>
      </c>
      <c r="C176" s="187">
        <v>551950</v>
      </c>
      <c r="D176" s="187">
        <v>9000</v>
      </c>
      <c r="E176" s="187"/>
      <c r="F176" s="187">
        <v>10000</v>
      </c>
      <c r="G176" s="187">
        <v>5500</v>
      </c>
      <c r="H176" s="187">
        <v>6000</v>
      </c>
      <c r="I176" s="187">
        <v>15000</v>
      </c>
      <c r="J176" s="187">
        <v>2550</v>
      </c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>
        <f t="shared" si="27"/>
        <v>600000</v>
      </c>
    </row>
    <row r="177" spans="1:21" ht="11.25">
      <c r="A177" s="188" t="s">
        <v>369</v>
      </c>
      <c r="B177" s="188"/>
      <c r="C177" s="188">
        <f aca="true" t="shared" si="29" ref="C177:U177">SUM(C171:C176)</f>
        <v>2978877</v>
      </c>
      <c r="D177" s="188">
        <f t="shared" si="29"/>
        <v>18000</v>
      </c>
      <c r="E177" s="188">
        <f t="shared" si="29"/>
        <v>0</v>
      </c>
      <c r="F177" s="188">
        <f t="shared" si="29"/>
        <v>10000</v>
      </c>
      <c r="G177" s="188">
        <f t="shared" si="29"/>
        <v>11500</v>
      </c>
      <c r="H177" s="188">
        <f t="shared" si="29"/>
        <v>13000</v>
      </c>
      <c r="I177" s="188">
        <f t="shared" si="29"/>
        <v>29500</v>
      </c>
      <c r="J177" s="188">
        <f t="shared" si="29"/>
        <v>5650</v>
      </c>
      <c r="K177" s="188">
        <f t="shared" si="29"/>
        <v>51143</v>
      </c>
      <c r="L177" s="188">
        <f t="shared" si="29"/>
        <v>0</v>
      </c>
      <c r="M177" s="188">
        <f t="shared" si="29"/>
        <v>0</v>
      </c>
      <c r="N177" s="188">
        <f t="shared" si="29"/>
        <v>0</v>
      </c>
      <c r="O177" s="188">
        <f t="shared" si="29"/>
        <v>0</v>
      </c>
      <c r="P177" s="188">
        <f t="shared" si="29"/>
        <v>0</v>
      </c>
      <c r="Q177" s="188">
        <f t="shared" si="29"/>
        <v>0</v>
      </c>
      <c r="R177" s="188">
        <f t="shared" si="29"/>
        <v>0</v>
      </c>
      <c r="S177" s="188">
        <f t="shared" si="29"/>
        <v>0</v>
      </c>
      <c r="T177" s="188">
        <f t="shared" si="29"/>
        <v>0</v>
      </c>
      <c r="U177" s="188">
        <f t="shared" si="29"/>
        <v>3117670</v>
      </c>
    </row>
    <row r="178" spans="1:21" ht="11.25">
      <c r="A178" s="187" t="s">
        <v>439</v>
      </c>
      <c r="B178" s="187">
        <v>832</v>
      </c>
      <c r="C178" s="187">
        <v>266300</v>
      </c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>
        <f t="shared" si="27"/>
        <v>266300</v>
      </c>
    </row>
    <row r="179" spans="1:21" ht="11.25" hidden="1">
      <c r="A179" s="187" t="s">
        <v>440</v>
      </c>
      <c r="B179" s="187">
        <v>849</v>
      </c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>
        <f t="shared" si="27"/>
        <v>0</v>
      </c>
    </row>
    <row r="180" spans="1:21" ht="11.25">
      <c r="A180" s="187" t="s">
        <v>441</v>
      </c>
      <c r="B180" s="187">
        <v>865</v>
      </c>
      <c r="C180" s="187">
        <v>950000</v>
      </c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>
        <f t="shared" si="27"/>
        <v>950000</v>
      </c>
    </row>
    <row r="181" spans="1:21" ht="11.25">
      <c r="A181" s="187" t="s">
        <v>442</v>
      </c>
      <c r="B181" s="187">
        <v>866</v>
      </c>
      <c r="C181" s="187"/>
      <c r="D181" s="187"/>
      <c r="E181" s="187"/>
      <c r="F181" s="187">
        <v>4000</v>
      </c>
      <c r="G181" s="187"/>
      <c r="H181" s="187"/>
      <c r="I181" s="187"/>
      <c r="J181" s="187"/>
      <c r="K181" s="187">
        <v>70726</v>
      </c>
      <c r="L181" s="187"/>
      <c r="M181" s="187"/>
      <c r="N181" s="187"/>
      <c r="O181" s="187"/>
      <c r="P181" s="187"/>
      <c r="Q181" s="187"/>
      <c r="R181" s="187"/>
      <c r="S181" s="187"/>
      <c r="T181" s="187"/>
      <c r="U181" s="187">
        <f t="shared" si="27"/>
        <v>74726</v>
      </c>
    </row>
    <row r="182" spans="1:21" ht="11.25">
      <c r="A182" s="187" t="s">
        <v>370</v>
      </c>
      <c r="B182" s="187">
        <v>898</v>
      </c>
      <c r="C182" s="187">
        <v>133845</v>
      </c>
      <c r="D182" s="187">
        <v>20271</v>
      </c>
      <c r="E182" s="187"/>
      <c r="F182" s="187">
        <v>18210</v>
      </c>
      <c r="G182" s="187">
        <v>22445</v>
      </c>
      <c r="H182" s="187">
        <v>23105</v>
      </c>
      <c r="I182" s="187">
        <v>28480</v>
      </c>
      <c r="J182" s="187">
        <v>20448</v>
      </c>
      <c r="K182" s="187">
        <v>15941</v>
      </c>
      <c r="L182" s="187"/>
      <c r="M182" s="187"/>
      <c r="N182" s="187"/>
      <c r="O182" s="187"/>
      <c r="P182" s="187"/>
      <c r="Q182" s="187"/>
      <c r="R182" s="187"/>
      <c r="S182" s="187"/>
      <c r="T182" s="187"/>
      <c r="U182" s="187">
        <f>SUM(C182:T182)</f>
        <v>282745</v>
      </c>
    </row>
    <row r="183" spans="1:21" ht="11.25">
      <c r="A183" s="188" t="s">
        <v>371</v>
      </c>
      <c r="B183" s="188"/>
      <c r="C183" s="188">
        <f aca="true" t="shared" si="30" ref="C183:T183">SUM(C178:C182)</f>
        <v>1350145</v>
      </c>
      <c r="D183" s="188">
        <f t="shared" si="30"/>
        <v>20271</v>
      </c>
      <c r="E183" s="188">
        <f t="shared" si="30"/>
        <v>0</v>
      </c>
      <c r="F183" s="188">
        <f t="shared" si="30"/>
        <v>22210</v>
      </c>
      <c r="G183" s="188">
        <f t="shared" si="30"/>
        <v>22445</v>
      </c>
      <c r="H183" s="188">
        <f t="shared" si="30"/>
        <v>23105</v>
      </c>
      <c r="I183" s="188">
        <f t="shared" si="30"/>
        <v>28480</v>
      </c>
      <c r="J183" s="188">
        <f t="shared" si="30"/>
        <v>20448</v>
      </c>
      <c r="K183" s="188">
        <f t="shared" si="30"/>
        <v>86667</v>
      </c>
      <c r="L183" s="188">
        <f t="shared" si="30"/>
        <v>0</v>
      </c>
      <c r="M183" s="188">
        <f t="shared" si="30"/>
        <v>0</v>
      </c>
      <c r="N183" s="188">
        <f t="shared" si="30"/>
        <v>0</v>
      </c>
      <c r="O183" s="188">
        <f t="shared" si="30"/>
        <v>0</v>
      </c>
      <c r="P183" s="188">
        <f t="shared" si="30"/>
        <v>0</v>
      </c>
      <c r="Q183" s="188">
        <f t="shared" si="30"/>
        <v>0</v>
      </c>
      <c r="R183" s="188">
        <f t="shared" si="30"/>
        <v>0</v>
      </c>
      <c r="S183" s="188">
        <f t="shared" si="30"/>
        <v>0</v>
      </c>
      <c r="T183" s="188">
        <f t="shared" si="30"/>
        <v>0</v>
      </c>
      <c r="U183" s="188">
        <f>SUM(U178:U182)</f>
        <v>1573771</v>
      </c>
    </row>
    <row r="184" spans="1:21" ht="11.25">
      <c r="A184" s="212" t="s">
        <v>444</v>
      </c>
      <c r="B184" s="187">
        <v>910</v>
      </c>
      <c r="C184" s="187">
        <v>443475</v>
      </c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187">
        <f>SUM(C184:T184)</f>
        <v>443475</v>
      </c>
    </row>
    <row r="185" spans="1:21" ht="11.25">
      <c r="A185" s="212" t="s">
        <v>566</v>
      </c>
      <c r="B185" s="187">
        <v>998</v>
      </c>
      <c r="C185" s="212">
        <v>600000</v>
      </c>
      <c r="D185" s="212"/>
      <c r="E185" s="212"/>
      <c r="F185" s="212"/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187">
        <f>SUM(C185:T185)</f>
        <v>600000</v>
      </c>
    </row>
    <row r="186" spans="1:21" ht="11.25">
      <c r="A186" s="189" t="s">
        <v>372</v>
      </c>
      <c r="B186" s="189"/>
      <c r="C186" s="189">
        <f>C133+C138+C146+C151+C158+C170+C177+C183+C184+C185</f>
        <v>11972661</v>
      </c>
      <c r="D186" s="189">
        <f>D133+D138+D146+D151+D158+D170+D177+D183+D184+D185</f>
        <v>249644</v>
      </c>
      <c r="E186" s="189">
        <f aca="true" t="shared" si="31" ref="E186:U186">E133+E138+E146+E151+E158+E170+E177+E183+E184+E185</f>
        <v>0</v>
      </c>
      <c r="F186" s="189">
        <f t="shared" si="31"/>
        <v>306395</v>
      </c>
      <c r="G186" s="189">
        <f t="shared" si="31"/>
        <v>162985</v>
      </c>
      <c r="H186" s="189">
        <f t="shared" si="31"/>
        <v>169248</v>
      </c>
      <c r="I186" s="189">
        <f t="shared" si="31"/>
        <v>442806</v>
      </c>
      <c r="J186" s="189">
        <f t="shared" si="31"/>
        <v>134773</v>
      </c>
      <c r="K186" s="189">
        <f t="shared" si="31"/>
        <v>1688400</v>
      </c>
      <c r="L186" s="189">
        <f t="shared" si="31"/>
        <v>0</v>
      </c>
      <c r="M186" s="189">
        <f t="shared" si="31"/>
        <v>0</v>
      </c>
      <c r="N186" s="189">
        <f t="shared" si="31"/>
        <v>56638</v>
      </c>
      <c r="O186" s="189">
        <f t="shared" si="31"/>
        <v>55500</v>
      </c>
      <c r="P186" s="189">
        <f t="shared" si="31"/>
        <v>67000</v>
      </c>
      <c r="Q186" s="189">
        <f t="shared" si="31"/>
        <v>65140</v>
      </c>
      <c r="R186" s="189">
        <f t="shared" si="31"/>
        <v>38130</v>
      </c>
      <c r="S186" s="189">
        <f t="shared" si="31"/>
        <v>44372</v>
      </c>
      <c r="T186" s="189">
        <f t="shared" si="31"/>
        <v>0</v>
      </c>
      <c r="U186" s="189">
        <f t="shared" si="31"/>
        <v>15453692</v>
      </c>
    </row>
    <row r="187" spans="1:21" ht="11.25">
      <c r="A187" s="187" t="s">
        <v>316</v>
      </c>
      <c r="B187" s="187"/>
      <c r="C187" s="187">
        <f>C123</f>
        <v>1079013</v>
      </c>
      <c r="D187" s="187">
        <f>D123</f>
        <v>11517</v>
      </c>
      <c r="E187" s="187">
        <f aca="true" t="shared" si="32" ref="E187:U187">E123</f>
        <v>0</v>
      </c>
      <c r="F187" s="187">
        <f t="shared" si="32"/>
        <v>12870</v>
      </c>
      <c r="G187" s="187">
        <f t="shared" si="32"/>
        <v>9795</v>
      </c>
      <c r="H187" s="187">
        <f t="shared" si="32"/>
        <v>9160</v>
      </c>
      <c r="I187" s="187">
        <f t="shared" si="32"/>
        <v>32203</v>
      </c>
      <c r="J187" s="187">
        <f t="shared" si="32"/>
        <v>12960</v>
      </c>
      <c r="K187" s="187">
        <f t="shared" si="32"/>
        <v>0</v>
      </c>
      <c r="L187" s="187">
        <f t="shared" si="32"/>
        <v>32000</v>
      </c>
      <c r="M187" s="187">
        <f t="shared" si="32"/>
        <v>30000</v>
      </c>
      <c r="N187" s="187">
        <f t="shared" si="32"/>
        <v>0</v>
      </c>
      <c r="O187" s="187">
        <f t="shared" si="32"/>
        <v>70000</v>
      </c>
      <c r="P187" s="187">
        <f t="shared" si="32"/>
        <v>0</v>
      </c>
      <c r="Q187" s="187">
        <f t="shared" si="32"/>
        <v>0</v>
      </c>
      <c r="R187" s="187">
        <f t="shared" si="32"/>
        <v>0</v>
      </c>
      <c r="S187" s="187">
        <f t="shared" si="32"/>
        <v>0</v>
      </c>
      <c r="T187" s="187">
        <f t="shared" si="32"/>
        <v>0</v>
      </c>
      <c r="U187" s="187">
        <f t="shared" si="32"/>
        <v>1299518</v>
      </c>
    </row>
    <row r="188" spans="1:21" ht="11.25">
      <c r="A188" s="214" t="s">
        <v>445</v>
      </c>
      <c r="B188" s="214"/>
      <c r="C188" s="214">
        <f>SUM(C186:C187)</f>
        <v>13051674</v>
      </c>
      <c r="D188" s="214">
        <f>SUM(D186:D187)</f>
        <v>261161</v>
      </c>
      <c r="E188" s="214">
        <f aca="true" t="shared" si="33" ref="E188:U188">SUM(E186:E187)</f>
        <v>0</v>
      </c>
      <c r="F188" s="214">
        <f t="shared" si="33"/>
        <v>319265</v>
      </c>
      <c r="G188" s="214">
        <f t="shared" si="33"/>
        <v>172780</v>
      </c>
      <c r="H188" s="214">
        <f t="shared" si="33"/>
        <v>178408</v>
      </c>
      <c r="I188" s="214">
        <f t="shared" si="33"/>
        <v>475009</v>
      </c>
      <c r="J188" s="214">
        <f t="shared" si="33"/>
        <v>147733</v>
      </c>
      <c r="K188" s="214">
        <f t="shared" si="33"/>
        <v>1688400</v>
      </c>
      <c r="L188" s="214">
        <f t="shared" si="33"/>
        <v>32000</v>
      </c>
      <c r="M188" s="214">
        <f t="shared" si="33"/>
        <v>30000</v>
      </c>
      <c r="N188" s="214">
        <f t="shared" si="33"/>
        <v>56638</v>
      </c>
      <c r="O188" s="214">
        <f t="shared" si="33"/>
        <v>125500</v>
      </c>
      <c r="P188" s="214">
        <f t="shared" si="33"/>
        <v>67000</v>
      </c>
      <c r="Q188" s="214">
        <f t="shared" si="33"/>
        <v>65140</v>
      </c>
      <c r="R188" s="214">
        <f t="shared" si="33"/>
        <v>38130</v>
      </c>
      <c r="S188" s="214">
        <f t="shared" si="33"/>
        <v>44372</v>
      </c>
      <c r="T188" s="214">
        <f t="shared" si="33"/>
        <v>0</v>
      </c>
      <c r="U188" s="214">
        <f t="shared" si="33"/>
        <v>16753210</v>
      </c>
    </row>
    <row r="192" spans="1:15" ht="11.25">
      <c r="A192" s="214" t="s">
        <v>474</v>
      </c>
      <c r="B192" s="211"/>
      <c r="C192" s="211"/>
      <c r="D192" s="211"/>
      <c r="E192" s="213"/>
      <c r="F192" s="211"/>
      <c r="G192" s="211"/>
      <c r="H192" s="211"/>
      <c r="O192" s="175"/>
    </row>
    <row r="193" spans="1:21" ht="11.25">
      <c r="A193" s="176" t="s">
        <v>333</v>
      </c>
      <c r="B193" s="177" t="s">
        <v>334</v>
      </c>
      <c r="C193" s="178"/>
      <c r="D193" s="178"/>
      <c r="E193" s="179"/>
      <c r="F193" s="178"/>
      <c r="G193" s="179"/>
      <c r="H193" s="178"/>
      <c r="I193" s="179"/>
      <c r="J193" s="178"/>
      <c r="K193" s="178"/>
      <c r="L193" s="179" t="s">
        <v>335</v>
      </c>
      <c r="M193" s="178" t="s">
        <v>336</v>
      </c>
      <c r="N193" s="179" t="s">
        <v>337</v>
      </c>
      <c r="O193" s="178" t="s">
        <v>338</v>
      </c>
      <c r="P193" s="179" t="s">
        <v>339</v>
      </c>
      <c r="Q193" s="178" t="s">
        <v>339</v>
      </c>
      <c r="R193" s="179" t="s">
        <v>339</v>
      </c>
      <c r="S193" s="180" t="s">
        <v>339</v>
      </c>
      <c r="T193" s="180" t="s">
        <v>340</v>
      </c>
      <c r="U193" s="176"/>
    </row>
    <row r="194" spans="1:21" ht="11.25">
      <c r="A194" s="181"/>
      <c r="B194" s="182" t="s">
        <v>341</v>
      </c>
      <c r="C194" s="183" t="s">
        <v>342</v>
      </c>
      <c r="D194" s="183" t="s">
        <v>343</v>
      </c>
      <c r="E194" s="184" t="s">
        <v>344</v>
      </c>
      <c r="F194" s="183" t="s">
        <v>345</v>
      </c>
      <c r="G194" s="184" t="s">
        <v>346</v>
      </c>
      <c r="H194" s="183" t="s">
        <v>347</v>
      </c>
      <c r="I194" s="184" t="s">
        <v>348</v>
      </c>
      <c r="J194" s="183" t="s">
        <v>349</v>
      </c>
      <c r="K194" s="183" t="s">
        <v>417</v>
      </c>
      <c r="L194" s="184" t="s">
        <v>350</v>
      </c>
      <c r="M194" s="183" t="s">
        <v>351</v>
      </c>
      <c r="N194" s="184" t="s">
        <v>352</v>
      </c>
      <c r="O194" s="183" t="s">
        <v>348</v>
      </c>
      <c r="P194" s="184" t="s">
        <v>353</v>
      </c>
      <c r="Q194" s="183" t="s">
        <v>354</v>
      </c>
      <c r="R194" s="184" t="s">
        <v>346</v>
      </c>
      <c r="S194" s="185" t="s">
        <v>347</v>
      </c>
      <c r="T194" s="185" t="s">
        <v>345</v>
      </c>
      <c r="U194" s="186" t="s">
        <v>0</v>
      </c>
    </row>
    <row r="195" spans="1:21" ht="11.25" hidden="1">
      <c r="A195" s="187" t="s">
        <v>373</v>
      </c>
      <c r="B195" s="187">
        <v>117</v>
      </c>
      <c r="C195" s="187">
        <f aca="true" t="shared" si="34" ref="C195:S195">C5+C69+C130</f>
        <v>0</v>
      </c>
      <c r="D195" s="187">
        <f t="shared" si="34"/>
        <v>0</v>
      </c>
      <c r="E195" s="187">
        <f t="shared" si="34"/>
        <v>0</v>
      </c>
      <c r="F195" s="187">
        <f t="shared" si="34"/>
        <v>0</v>
      </c>
      <c r="G195" s="187">
        <f t="shared" si="34"/>
        <v>0</v>
      </c>
      <c r="H195" s="187">
        <f t="shared" si="34"/>
        <v>0</v>
      </c>
      <c r="I195" s="187">
        <f t="shared" si="34"/>
        <v>0</v>
      </c>
      <c r="J195" s="187">
        <f t="shared" si="34"/>
        <v>0</v>
      </c>
      <c r="K195" s="187">
        <f t="shared" si="34"/>
        <v>0</v>
      </c>
      <c r="L195" s="187">
        <f t="shared" si="34"/>
        <v>0</v>
      </c>
      <c r="M195" s="187">
        <f t="shared" si="34"/>
        <v>0</v>
      </c>
      <c r="N195" s="187">
        <f t="shared" si="34"/>
        <v>0</v>
      </c>
      <c r="O195" s="187">
        <f t="shared" si="34"/>
        <v>0</v>
      </c>
      <c r="P195" s="187">
        <f t="shared" si="34"/>
        <v>0</v>
      </c>
      <c r="Q195" s="187">
        <f t="shared" si="34"/>
        <v>0</v>
      </c>
      <c r="R195" s="187">
        <f t="shared" si="34"/>
        <v>0</v>
      </c>
      <c r="S195" s="187">
        <f t="shared" si="34"/>
        <v>0</v>
      </c>
      <c r="T195" s="187"/>
      <c r="U195" s="187">
        <f>SUM(C195:S195)</f>
        <v>0</v>
      </c>
    </row>
    <row r="196" spans="1:21" ht="11.25">
      <c r="A196" s="187" t="s">
        <v>355</v>
      </c>
      <c r="B196" s="187">
        <v>122</v>
      </c>
      <c r="C196" s="187">
        <f aca="true" t="shared" si="35" ref="C196:S196">C6+C70+C131</f>
        <v>2088459</v>
      </c>
      <c r="D196" s="187">
        <f t="shared" si="35"/>
        <v>52284</v>
      </c>
      <c r="E196" s="187">
        <f t="shared" si="35"/>
        <v>0</v>
      </c>
      <c r="F196" s="187">
        <f t="shared" si="35"/>
        <v>55808</v>
      </c>
      <c r="G196" s="187">
        <f t="shared" si="35"/>
        <v>32560</v>
      </c>
      <c r="H196" s="187">
        <f t="shared" si="35"/>
        <v>34519</v>
      </c>
      <c r="I196" s="187">
        <f t="shared" si="35"/>
        <v>73756</v>
      </c>
      <c r="J196" s="187">
        <f t="shared" si="35"/>
        <v>38534</v>
      </c>
      <c r="K196" s="187">
        <f t="shared" si="35"/>
        <v>0</v>
      </c>
      <c r="L196" s="187">
        <f t="shared" si="35"/>
        <v>0</v>
      </c>
      <c r="M196" s="187">
        <f t="shared" si="35"/>
        <v>0</v>
      </c>
      <c r="N196" s="187">
        <f t="shared" si="35"/>
        <v>0</v>
      </c>
      <c r="O196" s="187">
        <f t="shared" si="35"/>
        <v>0</v>
      </c>
      <c r="P196" s="187">
        <f t="shared" si="35"/>
        <v>0</v>
      </c>
      <c r="Q196" s="187">
        <f t="shared" si="35"/>
        <v>0</v>
      </c>
      <c r="R196" s="187">
        <f t="shared" si="35"/>
        <v>0</v>
      </c>
      <c r="S196" s="187">
        <f t="shared" si="35"/>
        <v>0</v>
      </c>
      <c r="T196" s="187">
        <f>T6+T70+T131</f>
        <v>0</v>
      </c>
      <c r="U196" s="187">
        <f aca="true" t="shared" si="36" ref="U196:U202">SUM(C196:T196)</f>
        <v>2375920</v>
      </c>
    </row>
    <row r="197" spans="1:21" ht="11.25">
      <c r="A197" s="187" t="s">
        <v>419</v>
      </c>
      <c r="B197" s="187">
        <v>123</v>
      </c>
      <c r="C197" s="187">
        <f aca="true" t="shared" si="37" ref="C197:S197">C7+C71+C132</f>
        <v>336790</v>
      </c>
      <c r="D197" s="187">
        <f t="shared" si="37"/>
        <v>0</v>
      </c>
      <c r="E197" s="187">
        <f t="shared" si="37"/>
        <v>0</v>
      </c>
      <c r="F197" s="187">
        <f t="shared" si="37"/>
        <v>0</v>
      </c>
      <c r="G197" s="187">
        <f t="shared" si="37"/>
        <v>0</v>
      </c>
      <c r="H197" s="187">
        <f t="shared" si="37"/>
        <v>0</v>
      </c>
      <c r="I197" s="187">
        <f t="shared" si="37"/>
        <v>0</v>
      </c>
      <c r="J197" s="187">
        <f t="shared" si="37"/>
        <v>0</v>
      </c>
      <c r="K197" s="187">
        <f t="shared" si="37"/>
        <v>0</v>
      </c>
      <c r="L197" s="187">
        <f t="shared" si="37"/>
        <v>0</v>
      </c>
      <c r="M197" s="187">
        <f t="shared" si="37"/>
        <v>0</v>
      </c>
      <c r="N197" s="187">
        <f t="shared" si="37"/>
        <v>0</v>
      </c>
      <c r="O197" s="187">
        <f t="shared" si="37"/>
        <v>0</v>
      </c>
      <c r="P197" s="187">
        <f t="shared" si="37"/>
        <v>0</v>
      </c>
      <c r="Q197" s="187">
        <f t="shared" si="37"/>
        <v>0</v>
      </c>
      <c r="R197" s="187">
        <f t="shared" si="37"/>
        <v>0</v>
      </c>
      <c r="S197" s="187">
        <f t="shared" si="37"/>
        <v>0</v>
      </c>
      <c r="T197" s="187">
        <f>T7+T71+T132</f>
        <v>0</v>
      </c>
      <c r="U197" s="187">
        <f t="shared" si="36"/>
        <v>336790</v>
      </c>
    </row>
    <row r="198" spans="1:21" ht="11.25" hidden="1">
      <c r="A198" s="187" t="s">
        <v>449</v>
      </c>
      <c r="B198" s="187">
        <v>141</v>
      </c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>
        <f>SUM(C198:T198)</f>
        <v>0</v>
      </c>
    </row>
    <row r="199" spans="1:21" ht="11.25">
      <c r="A199" s="188" t="s">
        <v>356</v>
      </c>
      <c r="B199" s="188"/>
      <c r="C199" s="188">
        <f>SUM(C196:C198)</f>
        <v>2425249</v>
      </c>
      <c r="D199" s="188">
        <f aca="true" t="shared" si="38" ref="D199:U199">SUM(D196:D198)</f>
        <v>52284</v>
      </c>
      <c r="E199" s="188">
        <f t="shared" si="38"/>
        <v>0</v>
      </c>
      <c r="F199" s="188">
        <f t="shared" si="38"/>
        <v>55808</v>
      </c>
      <c r="G199" s="188">
        <f t="shared" si="38"/>
        <v>32560</v>
      </c>
      <c r="H199" s="188">
        <f t="shared" si="38"/>
        <v>34519</v>
      </c>
      <c r="I199" s="188">
        <f t="shared" si="38"/>
        <v>73756</v>
      </c>
      <c r="J199" s="188">
        <f t="shared" si="38"/>
        <v>38534</v>
      </c>
      <c r="K199" s="188">
        <f t="shared" si="38"/>
        <v>0</v>
      </c>
      <c r="L199" s="188">
        <f t="shared" si="38"/>
        <v>0</v>
      </c>
      <c r="M199" s="188">
        <f t="shared" si="38"/>
        <v>0</v>
      </c>
      <c r="N199" s="188">
        <f t="shared" si="38"/>
        <v>0</v>
      </c>
      <c r="O199" s="188">
        <f t="shared" si="38"/>
        <v>0</v>
      </c>
      <c r="P199" s="188">
        <f t="shared" si="38"/>
        <v>0</v>
      </c>
      <c r="Q199" s="188">
        <f t="shared" si="38"/>
        <v>0</v>
      </c>
      <c r="R199" s="188">
        <f t="shared" si="38"/>
        <v>0</v>
      </c>
      <c r="S199" s="188">
        <f t="shared" si="38"/>
        <v>0</v>
      </c>
      <c r="T199" s="188">
        <f t="shared" si="38"/>
        <v>0</v>
      </c>
      <c r="U199" s="188">
        <f t="shared" si="38"/>
        <v>2712710</v>
      </c>
    </row>
    <row r="200" spans="1:21" ht="11.25">
      <c r="A200" s="187" t="s">
        <v>374</v>
      </c>
      <c r="B200" s="187">
        <v>219</v>
      </c>
      <c r="C200" s="187">
        <f aca="true" t="shared" si="39" ref="C200:T200">C10+C73+C134</f>
        <v>384165</v>
      </c>
      <c r="D200" s="187">
        <f t="shared" si="39"/>
        <v>5844</v>
      </c>
      <c r="E200" s="187">
        <f t="shared" si="39"/>
        <v>0</v>
      </c>
      <c r="F200" s="187">
        <f t="shared" si="39"/>
        <v>7250</v>
      </c>
      <c r="G200" s="187">
        <f t="shared" si="39"/>
        <v>5065</v>
      </c>
      <c r="H200" s="187">
        <f t="shared" si="39"/>
        <v>5927</v>
      </c>
      <c r="I200" s="187">
        <f t="shared" si="39"/>
        <v>8542</v>
      </c>
      <c r="J200" s="187">
        <f t="shared" si="39"/>
        <v>5090</v>
      </c>
      <c r="K200" s="187">
        <f t="shared" si="39"/>
        <v>0</v>
      </c>
      <c r="L200" s="187">
        <f t="shared" si="39"/>
        <v>0</v>
      </c>
      <c r="M200" s="187">
        <f t="shared" si="39"/>
        <v>0</v>
      </c>
      <c r="N200" s="187">
        <f t="shared" si="39"/>
        <v>0</v>
      </c>
      <c r="O200" s="187">
        <f t="shared" si="39"/>
        <v>0</v>
      </c>
      <c r="P200" s="187">
        <f t="shared" si="39"/>
        <v>0</v>
      </c>
      <c r="Q200" s="187">
        <f t="shared" si="39"/>
        <v>0</v>
      </c>
      <c r="R200" s="187">
        <f t="shared" si="39"/>
        <v>0</v>
      </c>
      <c r="S200" s="187">
        <f t="shared" si="39"/>
        <v>0</v>
      </c>
      <c r="T200" s="187">
        <f t="shared" si="39"/>
        <v>0</v>
      </c>
      <c r="U200" s="187">
        <f t="shared" si="36"/>
        <v>421883</v>
      </c>
    </row>
    <row r="201" spans="1:21" ht="11.25">
      <c r="A201" s="187" t="s">
        <v>357</v>
      </c>
      <c r="B201" s="187">
        <v>239</v>
      </c>
      <c r="C201" s="187">
        <f aca="true" t="shared" si="40" ref="C201:T201">C11+C74+C135</f>
        <v>58173</v>
      </c>
      <c r="D201" s="187">
        <f t="shared" si="40"/>
        <v>0</v>
      </c>
      <c r="E201" s="187">
        <f t="shared" si="40"/>
        <v>0</v>
      </c>
      <c r="F201" s="187">
        <f t="shared" si="40"/>
        <v>0</v>
      </c>
      <c r="G201" s="187">
        <f t="shared" si="40"/>
        <v>0</v>
      </c>
      <c r="H201" s="187">
        <f t="shared" si="40"/>
        <v>0</v>
      </c>
      <c r="I201" s="187">
        <f t="shared" si="40"/>
        <v>0</v>
      </c>
      <c r="J201" s="187">
        <f t="shared" si="40"/>
        <v>0</v>
      </c>
      <c r="K201" s="187">
        <f t="shared" si="40"/>
        <v>0</v>
      </c>
      <c r="L201" s="187">
        <f t="shared" si="40"/>
        <v>0</v>
      </c>
      <c r="M201" s="187">
        <f t="shared" si="40"/>
        <v>0</v>
      </c>
      <c r="N201" s="187">
        <f t="shared" si="40"/>
        <v>0</v>
      </c>
      <c r="O201" s="187">
        <f t="shared" si="40"/>
        <v>0</v>
      </c>
      <c r="P201" s="187">
        <f t="shared" si="40"/>
        <v>0</v>
      </c>
      <c r="Q201" s="187">
        <f t="shared" si="40"/>
        <v>0</v>
      </c>
      <c r="R201" s="187">
        <f t="shared" si="40"/>
        <v>0</v>
      </c>
      <c r="S201" s="187">
        <f t="shared" si="40"/>
        <v>0</v>
      </c>
      <c r="T201" s="187">
        <f t="shared" si="40"/>
        <v>0</v>
      </c>
      <c r="U201" s="187">
        <f t="shared" si="36"/>
        <v>58173</v>
      </c>
    </row>
    <row r="202" spans="1:21" ht="11.25">
      <c r="A202" s="187" t="s">
        <v>375</v>
      </c>
      <c r="B202" s="187">
        <v>282</v>
      </c>
      <c r="C202" s="187">
        <f aca="true" t="shared" si="41" ref="C202:T202">C12+C75+C136</f>
        <v>7419</v>
      </c>
      <c r="D202" s="187">
        <f t="shared" si="41"/>
        <v>0</v>
      </c>
      <c r="E202" s="187">
        <f t="shared" si="41"/>
        <v>0</v>
      </c>
      <c r="F202" s="187">
        <f t="shared" si="41"/>
        <v>0</v>
      </c>
      <c r="G202" s="187">
        <f t="shared" si="41"/>
        <v>0</v>
      </c>
      <c r="H202" s="187">
        <f t="shared" si="41"/>
        <v>0</v>
      </c>
      <c r="I202" s="187">
        <f t="shared" si="41"/>
        <v>0</v>
      </c>
      <c r="J202" s="187">
        <f t="shared" si="41"/>
        <v>0</v>
      </c>
      <c r="K202" s="187">
        <f t="shared" si="41"/>
        <v>0</v>
      </c>
      <c r="L202" s="187">
        <f t="shared" si="41"/>
        <v>0</v>
      </c>
      <c r="M202" s="187">
        <f t="shared" si="41"/>
        <v>0</v>
      </c>
      <c r="N202" s="187">
        <f t="shared" si="41"/>
        <v>0</v>
      </c>
      <c r="O202" s="187">
        <f t="shared" si="41"/>
        <v>0</v>
      </c>
      <c r="P202" s="187">
        <f t="shared" si="41"/>
        <v>0</v>
      </c>
      <c r="Q202" s="187">
        <f t="shared" si="41"/>
        <v>0</v>
      </c>
      <c r="R202" s="187">
        <f t="shared" si="41"/>
        <v>0</v>
      </c>
      <c r="S202" s="187">
        <f t="shared" si="41"/>
        <v>0</v>
      </c>
      <c r="T202" s="187">
        <f t="shared" si="41"/>
        <v>0</v>
      </c>
      <c r="U202" s="187">
        <f t="shared" si="36"/>
        <v>7419</v>
      </c>
    </row>
    <row r="203" spans="1:21" ht="11.25">
      <c r="A203" s="187" t="s">
        <v>376</v>
      </c>
      <c r="B203" s="187">
        <v>284</v>
      </c>
      <c r="C203" s="187">
        <f aca="true" t="shared" si="42" ref="C203:T203">C13+C76+C137</f>
        <v>246244</v>
      </c>
      <c r="D203" s="187">
        <f t="shared" si="42"/>
        <v>0</v>
      </c>
      <c r="E203" s="187">
        <f t="shared" si="42"/>
        <v>0</v>
      </c>
      <c r="F203" s="187">
        <f t="shared" si="42"/>
        <v>0</v>
      </c>
      <c r="G203" s="187">
        <f t="shared" si="42"/>
        <v>0</v>
      </c>
      <c r="H203" s="187">
        <f t="shared" si="42"/>
        <v>0</v>
      </c>
      <c r="I203" s="187">
        <f t="shared" si="42"/>
        <v>0</v>
      </c>
      <c r="J203" s="187">
        <f t="shared" si="42"/>
        <v>0</v>
      </c>
      <c r="K203" s="187">
        <f t="shared" si="42"/>
        <v>0</v>
      </c>
      <c r="L203" s="187">
        <f t="shared" si="42"/>
        <v>0</v>
      </c>
      <c r="M203" s="187">
        <f t="shared" si="42"/>
        <v>0</v>
      </c>
      <c r="N203" s="187">
        <f t="shared" si="42"/>
        <v>0</v>
      </c>
      <c r="O203" s="187">
        <f t="shared" si="42"/>
        <v>0</v>
      </c>
      <c r="P203" s="187">
        <f t="shared" si="42"/>
        <v>0</v>
      </c>
      <c r="Q203" s="187">
        <f t="shared" si="42"/>
        <v>0</v>
      </c>
      <c r="R203" s="187">
        <f t="shared" si="42"/>
        <v>0</v>
      </c>
      <c r="S203" s="187">
        <f t="shared" si="42"/>
        <v>0</v>
      </c>
      <c r="T203" s="187">
        <f t="shared" si="42"/>
        <v>0</v>
      </c>
      <c r="U203" s="187">
        <f>SUM(C203:S203)</f>
        <v>246244</v>
      </c>
    </row>
    <row r="204" spans="1:21" ht="11.25">
      <c r="A204" s="188" t="s">
        <v>358</v>
      </c>
      <c r="B204" s="188"/>
      <c r="C204" s="188">
        <f aca="true" t="shared" si="43" ref="C204:U204">SUM(C200:C203)</f>
        <v>696001</v>
      </c>
      <c r="D204" s="188">
        <f t="shared" si="43"/>
        <v>5844</v>
      </c>
      <c r="E204" s="188">
        <f t="shared" si="43"/>
        <v>0</v>
      </c>
      <c r="F204" s="188">
        <f t="shared" si="43"/>
        <v>7250</v>
      </c>
      <c r="G204" s="188">
        <f t="shared" si="43"/>
        <v>5065</v>
      </c>
      <c r="H204" s="188">
        <f t="shared" si="43"/>
        <v>5927</v>
      </c>
      <c r="I204" s="188">
        <f t="shared" si="43"/>
        <v>8542</v>
      </c>
      <c r="J204" s="188">
        <f t="shared" si="43"/>
        <v>5090</v>
      </c>
      <c r="K204" s="188">
        <f>SUM(K200:K203)</f>
        <v>0</v>
      </c>
      <c r="L204" s="188">
        <f t="shared" si="43"/>
        <v>0</v>
      </c>
      <c r="M204" s="188">
        <f t="shared" si="43"/>
        <v>0</v>
      </c>
      <c r="N204" s="188">
        <f t="shared" si="43"/>
        <v>0</v>
      </c>
      <c r="O204" s="188">
        <f t="shared" si="43"/>
        <v>0</v>
      </c>
      <c r="P204" s="188">
        <f t="shared" si="43"/>
        <v>0</v>
      </c>
      <c r="Q204" s="188">
        <f t="shared" si="43"/>
        <v>0</v>
      </c>
      <c r="R204" s="188">
        <f t="shared" si="43"/>
        <v>0</v>
      </c>
      <c r="S204" s="188">
        <f t="shared" si="43"/>
        <v>0</v>
      </c>
      <c r="T204" s="188">
        <f t="shared" si="43"/>
        <v>0</v>
      </c>
      <c r="U204" s="188">
        <f t="shared" si="43"/>
        <v>733719</v>
      </c>
    </row>
    <row r="205" spans="1:21" ht="11.25">
      <c r="A205" s="187" t="s">
        <v>359</v>
      </c>
      <c r="B205" s="187">
        <v>311</v>
      </c>
      <c r="C205" s="187">
        <f aca="true" t="shared" si="44" ref="C205:T205">C15+C78+C139</f>
        <v>1176181</v>
      </c>
      <c r="D205" s="187">
        <f t="shared" si="44"/>
        <v>40068</v>
      </c>
      <c r="E205" s="187">
        <f t="shared" si="44"/>
        <v>0</v>
      </c>
      <c r="F205" s="187">
        <f t="shared" si="44"/>
        <v>77565</v>
      </c>
      <c r="G205" s="187">
        <f t="shared" si="44"/>
        <v>79454</v>
      </c>
      <c r="H205" s="187">
        <f t="shared" si="44"/>
        <v>63522</v>
      </c>
      <c r="I205" s="187">
        <f t="shared" si="44"/>
        <v>328421</v>
      </c>
      <c r="J205" s="187">
        <f t="shared" si="44"/>
        <v>82556</v>
      </c>
      <c r="K205" s="187">
        <f t="shared" si="44"/>
        <v>0</v>
      </c>
      <c r="L205" s="187">
        <f t="shared" si="44"/>
        <v>0</v>
      </c>
      <c r="M205" s="187">
        <f t="shared" si="44"/>
        <v>0</v>
      </c>
      <c r="N205" s="187">
        <f t="shared" si="44"/>
        <v>0</v>
      </c>
      <c r="O205" s="187">
        <f t="shared" si="44"/>
        <v>0</v>
      </c>
      <c r="P205" s="187">
        <f t="shared" si="44"/>
        <v>0</v>
      </c>
      <c r="Q205" s="187">
        <f t="shared" si="44"/>
        <v>0</v>
      </c>
      <c r="R205" s="187">
        <f t="shared" si="44"/>
        <v>0</v>
      </c>
      <c r="S205" s="187">
        <f t="shared" si="44"/>
        <v>0</v>
      </c>
      <c r="T205" s="187">
        <f t="shared" si="44"/>
        <v>0</v>
      </c>
      <c r="U205" s="187">
        <f>SUM(C205:T205)</f>
        <v>1847767</v>
      </c>
    </row>
    <row r="206" spans="1:21" ht="11.25">
      <c r="A206" s="187" t="s">
        <v>567</v>
      </c>
      <c r="B206" s="187">
        <v>321</v>
      </c>
      <c r="C206" s="187">
        <f>C16</f>
        <v>0</v>
      </c>
      <c r="D206" s="187">
        <f aca="true" t="shared" si="45" ref="D206:T206">D16</f>
        <v>0</v>
      </c>
      <c r="E206" s="187">
        <f t="shared" si="45"/>
        <v>0</v>
      </c>
      <c r="F206" s="187">
        <f t="shared" si="45"/>
        <v>0</v>
      </c>
      <c r="G206" s="187">
        <f t="shared" si="45"/>
        <v>0</v>
      </c>
      <c r="H206" s="187">
        <f t="shared" si="45"/>
        <v>0</v>
      </c>
      <c r="I206" s="187">
        <f t="shared" si="45"/>
        <v>0</v>
      </c>
      <c r="J206" s="187">
        <f t="shared" si="45"/>
        <v>0</v>
      </c>
      <c r="K206" s="187">
        <f t="shared" si="45"/>
        <v>0</v>
      </c>
      <c r="L206" s="187">
        <f t="shared" si="45"/>
        <v>0</v>
      </c>
      <c r="M206" s="187">
        <f t="shared" si="45"/>
        <v>0</v>
      </c>
      <c r="N206" s="187">
        <f t="shared" si="45"/>
        <v>0</v>
      </c>
      <c r="O206" s="187">
        <f t="shared" si="45"/>
        <v>0</v>
      </c>
      <c r="P206" s="187">
        <f t="shared" si="45"/>
        <v>0</v>
      </c>
      <c r="Q206" s="187">
        <f t="shared" si="45"/>
        <v>0</v>
      </c>
      <c r="R206" s="187">
        <f t="shared" si="45"/>
        <v>0</v>
      </c>
      <c r="S206" s="187">
        <f t="shared" si="45"/>
        <v>0</v>
      </c>
      <c r="T206" s="187">
        <f t="shared" si="45"/>
        <v>670012</v>
      </c>
      <c r="U206" s="187">
        <f>SUM(C206:T206)</f>
        <v>670012</v>
      </c>
    </row>
    <row r="207" spans="1:21" ht="11.25">
      <c r="A207" s="187" t="s">
        <v>377</v>
      </c>
      <c r="B207" s="187">
        <v>322</v>
      </c>
      <c r="C207" s="187">
        <f aca="true" t="shared" si="46" ref="C207:T207">C17+C79+C140</f>
        <v>296472</v>
      </c>
      <c r="D207" s="187">
        <f t="shared" si="46"/>
        <v>0</v>
      </c>
      <c r="E207" s="187">
        <f t="shared" si="46"/>
        <v>0</v>
      </c>
      <c r="F207" s="187">
        <f t="shared" si="46"/>
        <v>0</v>
      </c>
      <c r="G207" s="187">
        <f t="shared" si="46"/>
        <v>0</v>
      </c>
      <c r="H207" s="187">
        <f t="shared" si="46"/>
        <v>0</v>
      </c>
      <c r="I207" s="187">
        <f t="shared" si="46"/>
        <v>0</v>
      </c>
      <c r="J207" s="187">
        <f t="shared" si="46"/>
        <v>0</v>
      </c>
      <c r="K207" s="187">
        <f t="shared" si="46"/>
        <v>0</v>
      </c>
      <c r="L207" s="187">
        <f t="shared" si="46"/>
        <v>0</v>
      </c>
      <c r="M207" s="187">
        <f t="shared" si="46"/>
        <v>0</v>
      </c>
      <c r="N207" s="187">
        <f t="shared" si="46"/>
        <v>619633</v>
      </c>
      <c r="O207" s="187">
        <f t="shared" si="46"/>
        <v>457206</v>
      </c>
      <c r="P207" s="187">
        <f t="shared" si="46"/>
        <v>547592</v>
      </c>
      <c r="Q207" s="187">
        <f t="shared" si="46"/>
        <v>424129</v>
      </c>
      <c r="R207" s="187">
        <f t="shared" si="46"/>
        <v>165051</v>
      </c>
      <c r="S207" s="187">
        <f t="shared" si="46"/>
        <v>211795</v>
      </c>
      <c r="T207" s="187">
        <f t="shared" si="46"/>
        <v>0</v>
      </c>
      <c r="U207" s="187">
        <f aca="true" t="shared" si="47" ref="U207:U216">SUM(C207:T207)</f>
        <v>2721878</v>
      </c>
    </row>
    <row r="208" spans="1:21" ht="11.25">
      <c r="A208" s="187" t="s">
        <v>378</v>
      </c>
      <c r="B208" s="187">
        <v>326</v>
      </c>
      <c r="C208" s="187">
        <f aca="true" t="shared" si="48" ref="C208:T208">C18+C80+C141</f>
        <v>0</v>
      </c>
      <c r="D208" s="187">
        <f t="shared" si="48"/>
        <v>0</v>
      </c>
      <c r="E208" s="187">
        <f t="shared" si="48"/>
        <v>0</v>
      </c>
      <c r="F208" s="187">
        <f t="shared" si="48"/>
        <v>0</v>
      </c>
      <c r="G208" s="187">
        <f t="shared" si="48"/>
        <v>0</v>
      </c>
      <c r="H208" s="187">
        <f t="shared" si="48"/>
        <v>0</v>
      </c>
      <c r="I208" s="187">
        <f t="shared" si="48"/>
        <v>0</v>
      </c>
      <c r="J208" s="187">
        <f t="shared" si="48"/>
        <v>0</v>
      </c>
      <c r="K208" s="187">
        <f t="shared" si="48"/>
        <v>0</v>
      </c>
      <c r="L208" s="187">
        <f t="shared" si="48"/>
        <v>0</v>
      </c>
      <c r="M208" s="187">
        <f t="shared" si="48"/>
        <v>206879</v>
      </c>
      <c r="N208" s="187">
        <f t="shared" si="48"/>
        <v>0</v>
      </c>
      <c r="O208" s="187">
        <f t="shared" si="48"/>
        <v>183550</v>
      </c>
      <c r="P208" s="187">
        <f t="shared" si="48"/>
        <v>0</v>
      </c>
      <c r="Q208" s="187">
        <f t="shared" si="48"/>
        <v>0</v>
      </c>
      <c r="R208" s="187">
        <f t="shared" si="48"/>
        <v>0</v>
      </c>
      <c r="S208" s="187">
        <f t="shared" si="48"/>
        <v>0</v>
      </c>
      <c r="T208" s="187">
        <f t="shared" si="48"/>
        <v>0</v>
      </c>
      <c r="U208" s="187">
        <f t="shared" si="47"/>
        <v>390429</v>
      </c>
    </row>
    <row r="209" spans="1:21" ht="11.25">
      <c r="A209" s="187" t="s">
        <v>243</v>
      </c>
      <c r="B209" s="187">
        <v>336</v>
      </c>
      <c r="C209" s="187">
        <f aca="true" t="shared" si="49" ref="C209:T209">C19+C81+C142</f>
        <v>0</v>
      </c>
      <c r="D209" s="187">
        <f t="shared" si="49"/>
        <v>0</v>
      </c>
      <c r="E209" s="187">
        <f t="shared" si="49"/>
        <v>0</v>
      </c>
      <c r="F209" s="187">
        <f t="shared" si="49"/>
        <v>0</v>
      </c>
      <c r="G209" s="187">
        <f t="shared" si="49"/>
        <v>0</v>
      </c>
      <c r="H209" s="187">
        <f t="shared" si="49"/>
        <v>0</v>
      </c>
      <c r="I209" s="187">
        <f t="shared" si="49"/>
        <v>0</v>
      </c>
      <c r="J209" s="187">
        <f t="shared" si="49"/>
        <v>0</v>
      </c>
      <c r="K209" s="187">
        <f t="shared" si="49"/>
        <v>0</v>
      </c>
      <c r="L209" s="187">
        <f t="shared" si="49"/>
        <v>0</v>
      </c>
      <c r="M209" s="187">
        <f t="shared" si="49"/>
        <v>0</v>
      </c>
      <c r="N209" s="187">
        <f t="shared" si="49"/>
        <v>56638</v>
      </c>
      <c r="O209" s="187">
        <f t="shared" si="49"/>
        <v>55500</v>
      </c>
      <c r="P209" s="187">
        <f t="shared" si="49"/>
        <v>67000</v>
      </c>
      <c r="Q209" s="187">
        <f t="shared" si="49"/>
        <v>65140</v>
      </c>
      <c r="R209" s="187">
        <f t="shared" si="49"/>
        <v>38130</v>
      </c>
      <c r="S209" s="187">
        <f t="shared" si="49"/>
        <v>44372</v>
      </c>
      <c r="T209" s="187">
        <f t="shared" si="49"/>
        <v>0</v>
      </c>
      <c r="U209" s="187">
        <f t="shared" si="47"/>
        <v>326780</v>
      </c>
    </row>
    <row r="210" spans="1:21" ht="11.25">
      <c r="A210" s="187" t="s">
        <v>420</v>
      </c>
      <c r="B210" s="187">
        <v>337</v>
      </c>
      <c r="C210" s="187">
        <f aca="true" t="shared" si="50" ref="C210:T210">C20+C82+C143</f>
        <v>124346</v>
      </c>
      <c r="D210" s="187">
        <f t="shared" si="50"/>
        <v>0</v>
      </c>
      <c r="E210" s="187">
        <f t="shared" si="50"/>
        <v>0</v>
      </c>
      <c r="F210" s="187">
        <f t="shared" si="50"/>
        <v>0</v>
      </c>
      <c r="G210" s="187">
        <f t="shared" si="50"/>
        <v>0</v>
      </c>
      <c r="H210" s="187">
        <f t="shared" si="50"/>
        <v>0</v>
      </c>
      <c r="I210" s="187">
        <f t="shared" si="50"/>
        <v>0</v>
      </c>
      <c r="J210" s="187">
        <f t="shared" si="50"/>
        <v>0</v>
      </c>
      <c r="K210" s="187">
        <f t="shared" si="50"/>
        <v>0</v>
      </c>
      <c r="L210" s="187">
        <f t="shared" si="50"/>
        <v>0</v>
      </c>
      <c r="M210" s="187">
        <f t="shared" si="50"/>
        <v>0</v>
      </c>
      <c r="N210" s="187">
        <f t="shared" si="50"/>
        <v>0</v>
      </c>
      <c r="O210" s="187">
        <f t="shared" si="50"/>
        <v>0</v>
      </c>
      <c r="P210" s="187">
        <f t="shared" si="50"/>
        <v>0</v>
      </c>
      <c r="Q210" s="187">
        <f t="shared" si="50"/>
        <v>0</v>
      </c>
      <c r="R210" s="187">
        <f t="shared" si="50"/>
        <v>0</v>
      </c>
      <c r="S210" s="187">
        <f t="shared" si="50"/>
        <v>0</v>
      </c>
      <c r="T210" s="187">
        <f t="shared" si="50"/>
        <v>0</v>
      </c>
      <c r="U210" s="187">
        <f t="shared" si="47"/>
        <v>124346</v>
      </c>
    </row>
    <row r="211" spans="1:21" ht="11.25">
      <c r="A211" s="187" t="s">
        <v>443</v>
      </c>
      <c r="B211" s="187">
        <v>388</v>
      </c>
      <c r="C211" s="187">
        <f aca="true" t="shared" si="51" ref="C211:T211">C21+C83+C144</f>
        <v>0</v>
      </c>
      <c r="D211" s="187">
        <f t="shared" si="51"/>
        <v>0</v>
      </c>
      <c r="E211" s="187">
        <f t="shared" si="51"/>
        <v>0</v>
      </c>
      <c r="F211" s="187">
        <f t="shared" si="51"/>
        <v>0</v>
      </c>
      <c r="G211" s="187">
        <f t="shared" si="51"/>
        <v>0</v>
      </c>
      <c r="H211" s="187">
        <f t="shared" si="51"/>
        <v>0</v>
      </c>
      <c r="I211" s="187">
        <f t="shared" si="51"/>
        <v>12242</v>
      </c>
      <c r="J211" s="187">
        <f t="shared" si="51"/>
        <v>0</v>
      </c>
      <c r="K211" s="187">
        <f t="shared" si="51"/>
        <v>0</v>
      </c>
      <c r="L211" s="187">
        <f t="shared" si="51"/>
        <v>0</v>
      </c>
      <c r="M211" s="187">
        <f t="shared" si="51"/>
        <v>0</v>
      </c>
      <c r="N211" s="187">
        <f t="shared" si="51"/>
        <v>0</v>
      </c>
      <c r="O211" s="187">
        <f t="shared" si="51"/>
        <v>0</v>
      </c>
      <c r="P211" s="187">
        <f t="shared" si="51"/>
        <v>0</v>
      </c>
      <c r="Q211" s="187">
        <f t="shared" si="51"/>
        <v>0</v>
      </c>
      <c r="R211" s="187">
        <f t="shared" si="51"/>
        <v>0</v>
      </c>
      <c r="S211" s="187">
        <f t="shared" si="51"/>
        <v>0</v>
      </c>
      <c r="T211" s="187">
        <f t="shared" si="51"/>
        <v>0</v>
      </c>
      <c r="U211" s="187">
        <f t="shared" si="47"/>
        <v>12242</v>
      </c>
    </row>
    <row r="212" spans="1:21" ht="11.25">
      <c r="A212" s="187" t="s">
        <v>421</v>
      </c>
      <c r="B212" s="187">
        <v>389</v>
      </c>
      <c r="C212" s="187">
        <f aca="true" t="shared" si="52" ref="C212:T212">C22+C83+C145</f>
        <v>34026</v>
      </c>
      <c r="D212" s="187">
        <f t="shared" si="52"/>
        <v>0</v>
      </c>
      <c r="E212" s="187">
        <f t="shared" si="52"/>
        <v>0</v>
      </c>
      <c r="F212" s="187">
        <f t="shared" si="52"/>
        <v>0</v>
      </c>
      <c r="G212" s="187">
        <f t="shared" si="52"/>
        <v>0</v>
      </c>
      <c r="H212" s="187">
        <f t="shared" si="52"/>
        <v>0</v>
      </c>
      <c r="I212" s="187">
        <f t="shared" si="52"/>
        <v>0</v>
      </c>
      <c r="J212" s="187">
        <f t="shared" si="52"/>
        <v>0</v>
      </c>
      <c r="K212" s="187">
        <f t="shared" si="52"/>
        <v>0</v>
      </c>
      <c r="L212" s="187">
        <f t="shared" si="52"/>
        <v>0</v>
      </c>
      <c r="M212" s="187">
        <f t="shared" si="52"/>
        <v>0</v>
      </c>
      <c r="N212" s="187">
        <f t="shared" si="52"/>
        <v>0</v>
      </c>
      <c r="O212" s="187">
        <f t="shared" si="52"/>
        <v>0</v>
      </c>
      <c r="P212" s="187">
        <f t="shared" si="52"/>
        <v>0</v>
      </c>
      <c r="Q212" s="187">
        <f t="shared" si="52"/>
        <v>0</v>
      </c>
      <c r="R212" s="187">
        <f t="shared" si="52"/>
        <v>0</v>
      </c>
      <c r="S212" s="187">
        <f t="shared" si="52"/>
        <v>0</v>
      </c>
      <c r="T212" s="187">
        <f t="shared" si="52"/>
        <v>0</v>
      </c>
      <c r="U212" s="187">
        <f t="shared" si="47"/>
        <v>34026</v>
      </c>
    </row>
    <row r="213" spans="1:21" ht="11.25">
      <c r="A213" s="188" t="s">
        <v>360</v>
      </c>
      <c r="B213" s="188"/>
      <c r="C213" s="188">
        <f>SUM(C205:C212)</f>
        <v>1631025</v>
      </c>
      <c r="D213" s="188">
        <f aca="true" t="shared" si="53" ref="D213:T213">SUM(D205:D212)</f>
        <v>40068</v>
      </c>
      <c r="E213" s="188">
        <f t="shared" si="53"/>
        <v>0</v>
      </c>
      <c r="F213" s="188">
        <f t="shared" si="53"/>
        <v>77565</v>
      </c>
      <c r="G213" s="188">
        <f t="shared" si="53"/>
        <v>79454</v>
      </c>
      <c r="H213" s="188">
        <f t="shared" si="53"/>
        <v>63522</v>
      </c>
      <c r="I213" s="188">
        <f t="shared" si="53"/>
        <v>340663</v>
      </c>
      <c r="J213" s="188">
        <f t="shared" si="53"/>
        <v>82556</v>
      </c>
      <c r="K213" s="188">
        <f t="shared" si="53"/>
        <v>0</v>
      </c>
      <c r="L213" s="188">
        <f t="shared" si="53"/>
        <v>0</v>
      </c>
      <c r="M213" s="188">
        <f t="shared" si="53"/>
        <v>206879</v>
      </c>
      <c r="N213" s="188">
        <f t="shared" si="53"/>
        <v>676271</v>
      </c>
      <c r="O213" s="188">
        <f t="shared" si="53"/>
        <v>696256</v>
      </c>
      <c r="P213" s="188">
        <f t="shared" si="53"/>
        <v>614592</v>
      </c>
      <c r="Q213" s="188">
        <f t="shared" si="53"/>
        <v>489269</v>
      </c>
      <c r="R213" s="188">
        <f t="shared" si="53"/>
        <v>203181</v>
      </c>
      <c r="S213" s="188">
        <f t="shared" si="53"/>
        <v>256167</v>
      </c>
      <c r="T213" s="188">
        <f t="shared" si="53"/>
        <v>670012</v>
      </c>
      <c r="U213" s="188">
        <f>SUM(U205:U212)</f>
        <v>6127480</v>
      </c>
    </row>
    <row r="214" spans="1:21" ht="11.25">
      <c r="A214" s="187" t="s">
        <v>422</v>
      </c>
      <c r="B214" s="187">
        <v>413</v>
      </c>
      <c r="C214" s="187">
        <f aca="true" t="shared" si="54" ref="C214:T214">C24+C85+C147</f>
        <v>700000</v>
      </c>
      <c r="D214" s="187">
        <f t="shared" si="54"/>
        <v>0</v>
      </c>
      <c r="E214" s="187">
        <f t="shared" si="54"/>
        <v>0</v>
      </c>
      <c r="F214" s="187">
        <f t="shared" si="54"/>
        <v>0</v>
      </c>
      <c r="G214" s="187">
        <f t="shared" si="54"/>
        <v>0</v>
      </c>
      <c r="H214" s="187">
        <f t="shared" si="54"/>
        <v>0</v>
      </c>
      <c r="I214" s="187">
        <f t="shared" si="54"/>
        <v>0</v>
      </c>
      <c r="J214" s="187">
        <f t="shared" si="54"/>
        <v>0</v>
      </c>
      <c r="K214" s="187">
        <f t="shared" si="54"/>
        <v>0</v>
      </c>
      <c r="L214" s="187">
        <f t="shared" si="54"/>
        <v>0</v>
      </c>
      <c r="M214" s="187">
        <f t="shared" si="54"/>
        <v>0</v>
      </c>
      <c r="N214" s="187">
        <f t="shared" si="54"/>
        <v>0</v>
      </c>
      <c r="O214" s="187">
        <f t="shared" si="54"/>
        <v>0</v>
      </c>
      <c r="P214" s="187">
        <f t="shared" si="54"/>
        <v>0</v>
      </c>
      <c r="Q214" s="187">
        <f t="shared" si="54"/>
        <v>0</v>
      </c>
      <c r="R214" s="187">
        <f t="shared" si="54"/>
        <v>0</v>
      </c>
      <c r="S214" s="187">
        <f t="shared" si="54"/>
        <v>0</v>
      </c>
      <c r="T214" s="187">
        <f t="shared" si="54"/>
        <v>0</v>
      </c>
      <c r="U214" s="187">
        <f t="shared" si="47"/>
        <v>700000</v>
      </c>
    </row>
    <row r="215" spans="1:21" ht="11.25">
      <c r="A215" s="187" t="s">
        <v>361</v>
      </c>
      <c r="B215" s="187">
        <v>431</v>
      </c>
      <c r="C215" s="187">
        <f aca="true" t="shared" si="55" ref="C215:T215">C25+C86+C148</f>
        <v>73904</v>
      </c>
      <c r="D215" s="187">
        <f t="shared" si="55"/>
        <v>0</v>
      </c>
      <c r="E215" s="187">
        <f t="shared" si="55"/>
        <v>0</v>
      </c>
      <c r="F215" s="187">
        <f t="shared" si="55"/>
        <v>0</v>
      </c>
      <c r="G215" s="187">
        <f t="shared" si="55"/>
        <v>0</v>
      </c>
      <c r="H215" s="187">
        <f t="shared" si="55"/>
        <v>0</v>
      </c>
      <c r="I215" s="187">
        <f t="shared" si="55"/>
        <v>0</v>
      </c>
      <c r="J215" s="187">
        <f t="shared" si="55"/>
        <v>0</v>
      </c>
      <c r="K215" s="187">
        <f t="shared" si="55"/>
        <v>0</v>
      </c>
      <c r="L215" s="187">
        <f t="shared" si="55"/>
        <v>0</v>
      </c>
      <c r="M215" s="187">
        <f t="shared" si="55"/>
        <v>0</v>
      </c>
      <c r="N215" s="187">
        <f t="shared" si="55"/>
        <v>0</v>
      </c>
      <c r="O215" s="187">
        <f t="shared" si="55"/>
        <v>0</v>
      </c>
      <c r="P215" s="187">
        <f t="shared" si="55"/>
        <v>0</v>
      </c>
      <c r="Q215" s="187">
        <f t="shared" si="55"/>
        <v>0</v>
      </c>
      <c r="R215" s="187">
        <f t="shared" si="55"/>
        <v>0</v>
      </c>
      <c r="S215" s="187">
        <f t="shared" si="55"/>
        <v>0</v>
      </c>
      <c r="T215" s="187">
        <f t="shared" si="55"/>
        <v>0</v>
      </c>
      <c r="U215" s="187">
        <f t="shared" si="47"/>
        <v>73904</v>
      </c>
    </row>
    <row r="216" spans="1:21" ht="11.25">
      <c r="A216" s="187" t="s">
        <v>362</v>
      </c>
      <c r="B216" s="187">
        <v>437</v>
      </c>
      <c r="C216" s="187">
        <f aca="true" t="shared" si="56" ref="C216:T216">C26+C87+C149</f>
        <v>166651</v>
      </c>
      <c r="D216" s="187">
        <f t="shared" si="56"/>
        <v>0</v>
      </c>
      <c r="E216" s="187">
        <f t="shared" si="56"/>
        <v>0</v>
      </c>
      <c r="F216" s="187">
        <f t="shared" si="56"/>
        <v>0</v>
      </c>
      <c r="G216" s="187">
        <f t="shared" si="56"/>
        <v>0</v>
      </c>
      <c r="H216" s="187">
        <f t="shared" si="56"/>
        <v>0</v>
      </c>
      <c r="I216" s="187">
        <f t="shared" si="56"/>
        <v>0</v>
      </c>
      <c r="J216" s="187">
        <f t="shared" si="56"/>
        <v>0</v>
      </c>
      <c r="K216" s="187">
        <f t="shared" si="56"/>
        <v>0</v>
      </c>
      <c r="L216" s="187">
        <f t="shared" si="56"/>
        <v>0</v>
      </c>
      <c r="M216" s="187">
        <f t="shared" si="56"/>
        <v>0</v>
      </c>
      <c r="N216" s="187">
        <f t="shared" si="56"/>
        <v>0</v>
      </c>
      <c r="O216" s="187">
        <f t="shared" si="56"/>
        <v>0</v>
      </c>
      <c r="P216" s="187">
        <f t="shared" si="56"/>
        <v>0</v>
      </c>
      <c r="Q216" s="187">
        <f t="shared" si="56"/>
        <v>0</v>
      </c>
      <c r="R216" s="187">
        <f t="shared" si="56"/>
        <v>0</v>
      </c>
      <c r="S216" s="187">
        <f t="shared" si="56"/>
        <v>0</v>
      </c>
      <c r="T216" s="187">
        <f t="shared" si="56"/>
        <v>0</v>
      </c>
      <c r="U216" s="187">
        <f t="shared" si="47"/>
        <v>166651</v>
      </c>
    </row>
    <row r="217" spans="1:21" ht="11.25">
      <c r="A217" s="187" t="s">
        <v>443</v>
      </c>
      <c r="B217" s="187">
        <v>468</v>
      </c>
      <c r="C217" s="187">
        <f aca="true" t="shared" si="57" ref="C217:T217">C27+C88+C150</f>
        <v>11921</v>
      </c>
      <c r="D217" s="187">
        <f t="shared" si="57"/>
        <v>0</v>
      </c>
      <c r="E217" s="187">
        <f t="shared" si="57"/>
        <v>0</v>
      </c>
      <c r="F217" s="187">
        <f t="shared" si="57"/>
        <v>0</v>
      </c>
      <c r="G217" s="187">
        <f t="shared" si="57"/>
        <v>0</v>
      </c>
      <c r="H217" s="187">
        <f t="shared" si="57"/>
        <v>0</v>
      </c>
      <c r="I217" s="187">
        <f t="shared" si="57"/>
        <v>0</v>
      </c>
      <c r="J217" s="187">
        <f t="shared" si="57"/>
        <v>0</v>
      </c>
      <c r="K217" s="187">
        <f t="shared" si="57"/>
        <v>0</v>
      </c>
      <c r="L217" s="187">
        <f t="shared" si="57"/>
        <v>0</v>
      </c>
      <c r="M217" s="187">
        <f t="shared" si="57"/>
        <v>0</v>
      </c>
      <c r="N217" s="187">
        <f t="shared" si="57"/>
        <v>0</v>
      </c>
      <c r="O217" s="187">
        <f t="shared" si="57"/>
        <v>0</v>
      </c>
      <c r="P217" s="187">
        <f t="shared" si="57"/>
        <v>0</v>
      </c>
      <c r="Q217" s="187">
        <f t="shared" si="57"/>
        <v>0</v>
      </c>
      <c r="R217" s="187">
        <f t="shared" si="57"/>
        <v>0</v>
      </c>
      <c r="S217" s="187">
        <f t="shared" si="57"/>
        <v>0</v>
      </c>
      <c r="T217" s="187">
        <f t="shared" si="57"/>
        <v>0</v>
      </c>
      <c r="U217" s="187">
        <f>SUM(C217:S217)</f>
        <v>11921</v>
      </c>
    </row>
    <row r="218" spans="1:21" ht="11.25">
      <c r="A218" s="188" t="s">
        <v>364</v>
      </c>
      <c r="B218" s="188"/>
      <c r="C218" s="188">
        <f aca="true" t="shared" si="58" ref="C218:U218">SUM(C214:C217)</f>
        <v>952476</v>
      </c>
      <c r="D218" s="188">
        <f t="shared" si="58"/>
        <v>0</v>
      </c>
      <c r="E218" s="188">
        <f t="shared" si="58"/>
        <v>0</v>
      </c>
      <c r="F218" s="188">
        <f t="shared" si="58"/>
        <v>0</v>
      </c>
      <c r="G218" s="188">
        <f t="shared" si="58"/>
        <v>0</v>
      </c>
      <c r="H218" s="188">
        <f t="shared" si="58"/>
        <v>0</v>
      </c>
      <c r="I218" s="188">
        <f t="shared" si="58"/>
        <v>0</v>
      </c>
      <c r="J218" s="188">
        <f t="shared" si="58"/>
        <v>0</v>
      </c>
      <c r="K218" s="188">
        <f t="shared" si="58"/>
        <v>0</v>
      </c>
      <c r="L218" s="188">
        <f t="shared" si="58"/>
        <v>0</v>
      </c>
      <c r="M218" s="188">
        <f t="shared" si="58"/>
        <v>0</v>
      </c>
      <c r="N218" s="188">
        <f t="shared" si="58"/>
        <v>0</v>
      </c>
      <c r="O218" s="188">
        <f t="shared" si="58"/>
        <v>0</v>
      </c>
      <c r="P218" s="188">
        <f t="shared" si="58"/>
        <v>0</v>
      </c>
      <c r="Q218" s="188">
        <f t="shared" si="58"/>
        <v>0</v>
      </c>
      <c r="R218" s="188">
        <f t="shared" si="58"/>
        <v>0</v>
      </c>
      <c r="S218" s="188">
        <f t="shared" si="58"/>
        <v>0</v>
      </c>
      <c r="T218" s="188">
        <f t="shared" si="58"/>
        <v>0</v>
      </c>
      <c r="U218" s="188">
        <f t="shared" si="58"/>
        <v>952476</v>
      </c>
    </row>
    <row r="219" spans="1:21" ht="11.25">
      <c r="A219" s="187" t="s">
        <v>423</v>
      </c>
      <c r="B219" s="187">
        <v>524</v>
      </c>
      <c r="C219" s="187">
        <f aca="true" t="shared" si="59" ref="C219:T219">C29+C90+C152</f>
        <v>275821</v>
      </c>
      <c r="D219" s="187">
        <f t="shared" si="59"/>
        <v>36605</v>
      </c>
      <c r="E219" s="187">
        <f t="shared" si="59"/>
        <v>0</v>
      </c>
      <c r="F219" s="187">
        <f t="shared" si="59"/>
        <v>11500</v>
      </c>
      <c r="G219" s="187">
        <f t="shared" si="59"/>
        <v>24170</v>
      </c>
      <c r="H219" s="187">
        <f t="shared" si="59"/>
        <v>27501</v>
      </c>
      <c r="I219" s="187">
        <f t="shared" si="59"/>
        <v>39800</v>
      </c>
      <c r="J219" s="187">
        <f t="shared" si="59"/>
        <v>26378</v>
      </c>
      <c r="K219" s="187">
        <f t="shared" si="59"/>
        <v>0</v>
      </c>
      <c r="L219" s="187">
        <f t="shared" si="59"/>
        <v>0</v>
      </c>
      <c r="M219" s="187">
        <f t="shared" si="59"/>
        <v>0</v>
      </c>
      <c r="N219" s="187">
        <f t="shared" si="59"/>
        <v>0</v>
      </c>
      <c r="O219" s="187">
        <f t="shared" si="59"/>
        <v>0</v>
      </c>
      <c r="P219" s="187">
        <f t="shared" si="59"/>
        <v>0</v>
      </c>
      <c r="Q219" s="187">
        <f t="shared" si="59"/>
        <v>0</v>
      </c>
      <c r="R219" s="187">
        <f t="shared" si="59"/>
        <v>0</v>
      </c>
      <c r="S219" s="187">
        <f t="shared" si="59"/>
        <v>0</v>
      </c>
      <c r="T219" s="187">
        <f t="shared" si="59"/>
        <v>0</v>
      </c>
      <c r="U219" s="187">
        <f aca="true" t="shared" si="60" ref="U219:U249">SUM(C219:T219)</f>
        <v>441775</v>
      </c>
    </row>
    <row r="220" spans="1:21" ht="11.25">
      <c r="A220" s="187" t="s">
        <v>424</v>
      </c>
      <c r="B220" s="187">
        <v>525</v>
      </c>
      <c r="C220" s="187">
        <f aca="true" t="shared" si="61" ref="C220:T220">C30+C91+C153</f>
        <v>79913</v>
      </c>
      <c r="D220" s="187">
        <f t="shared" si="61"/>
        <v>19032</v>
      </c>
      <c r="E220" s="187">
        <f t="shared" si="61"/>
        <v>0</v>
      </c>
      <c r="F220" s="187">
        <f t="shared" si="61"/>
        <v>10055</v>
      </c>
      <c r="G220" s="187">
        <f t="shared" si="61"/>
        <v>10925</v>
      </c>
      <c r="H220" s="187">
        <f t="shared" si="61"/>
        <v>12943</v>
      </c>
      <c r="I220" s="187">
        <f t="shared" si="61"/>
        <v>12155</v>
      </c>
      <c r="J220" s="187">
        <f t="shared" si="61"/>
        <v>3857</v>
      </c>
      <c r="K220" s="187">
        <f t="shared" si="61"/>
        <v>0</v>
      </c>
      <c r="L220" s="187">
        <f t="shared" si="61"/>
        <v>0</v>
      </c>
      <c r="M220" s="187">
        <f t="shared" si="61"/>
        <v>0</v>
      </c>
      <c r="N220" s="187">
        <f t="shared" si="61"/>
        <v>0</v>
      </c>
      <c r="O220" s="187">
        <f t="shared" si="61"/>
        <v>0</v>
      </c>
      <c r="P220" s="187">
        <f t="shared" si="61"/>
        <v>0</v>
      </c>
      <c r="Q220" s="187">
        <f t="shared" si="61"/>
        <v>0</v>
      </c>
      <c r="R220" s="187">
        <f t="shared" si="61"/>
        <v>0</v>
      </c>
      <c r="S220" s="187">
        <f t="shared" si="61"/>
        <v>0</v>
      </c>
      <c r="T220" s="187">
        <f t="shared" si="61"/>
        <v>0</v>
      </c>
      <c r="U220" s="187">
        <f t="shared" si="60"/>
        <v>148880</v>
      </c>
    </row>
    <row r="221" spans="1:21" ht="11.25">
      <c r="A221" s="187" t="s">
        <v>425</v>
      </c>
      <c r="B221" s="187">
        <v>532</v>
      </c>
      <c r="C221" s="187">
        <f aca="true" t="shared" si="62" ref="C221:T221">C31+C92+C154</f>
        <v>24082</v>
      </c>
      <c r="D221" s="187">
        <f t="shared" si="62"/>
        <v>0</v>
      </c>
      <c r="E221" s="187">
        <f t="shared" si="62"/>
        <v>0</v>
      </c>
      <c r="F221" s="187">
        <f t="shared" si="62"/>
        <v>0</v>
      </c>
      <c r="G221" s="187">
        <f t="shared" si="62"/>
        <v>0</v>
      </c>
      <c r="H221" s="187">
        <f t="shared" si="62"/>
        <v>0</v>
      </c>
      <c r="I221" s="187">
        <f t="shared" si="62"/>
        <v>0</v>
      </c>
      <c r="J221" s="187">
        <f t="shared" si="62"/>
        <v>0</v>
      </c>
      <c r="K221" s="187">
        <f t="shared" si="62"/>
        <v>0</v>
      </c>
      <c r="L221" s="187">
        <f t="shared" si="62"/>
        <v>0</v>
      </c>
      <c r="M221" s="187">
        <f t="shared" si="62"/>
        <v>0</v>
      </c>
      <c r="N221" s="187">
        <f t="shared" si="62"/>
        <v>0</v>
      </c>
      <c r="O221" s="187">
        <f t="shared" si="62"/>
        <v>0</v>
      </c>
      <c r="P221" s="187">
        <f t="shared" si="62"/>
        <v>0</v>
      </c>
      <c r="Q221" s="187">
        <f t="shared" si="62"/>
        <v>0</v>
      </c>
      <c r="R221" s="187">
        <f t="shared" si="62"/>
        <v>0</v>
      </c>
      <c r="S221" s="187">
        <f t="shared" si="62"/>
        <v>0</v>
      </c>
      <c r="T221" s="187">
        <f t="shared" si="62"/>
        <v>0</v>
      </c>
      <c r="U221" s="187">
        <f t="shared" si="60"/>
        <v>24082</v>
      </c>
    </row>
    <row r="222" spans="1:21" ht="11.25">
      <c r="A222" s="187" t="s">
        <v>443</v>
      </c>
      <c r="B222" s="187">
        <v>588</v>
      </c>
      <c r="C222" s="187">
        <f>C155</f>
        <v>0</v>
      </c>
      <c r="D222" s="187">
        <f aca="true" t="shared" si="63" ref="D222:T222">D155</f>
        <v>0</v>
      </c>
      <c r="E222" s="187">
        <f t="shared" si="63"/>
        <v>0</v>
      </c>
      <c r="F222" s="187">
        <f t="shared" si="63"/>
        <v>0</v>
      </c>
      <c r="G222" s="187">
        <f t="shared" si="63"/>
        <v>0</v>
      </c>
      <c r="H222" s="187">
        <f t="shared" si="63"/>
        <v>0</v>
      </c>
      <c r="I222" s="187">
        <f t="shared" si="63"/>
        <v>0</v>
      </c>
      <c r="J222" s="187">
        <f t="shared" si="63"/>
        <v>0</v>
      </c>
      <c r="K222" s="187">
        <f t="shared" si="63"/>
        <v>6500</v>
      </c>
      <c r="L222" s="187">
        <f t="shared" si="63"/>
        <v>0</v>
      </c>
      <c r="M222" s="187">
        <f t="shared" si="63"/>
        <v>0</v>
      </c>
      <c r="N222" s="187">
        <f t="shared" si="63"/>
        <v>0</v>
      </c>
      <c r="O222" s="187">
        <f t="shared" si="63"/>
        <v>0</v>
      </c>
      <c r="P222" s="187">
        <f t="shared" si="63"/>
        <v>0</v>
      </c>
      <c r="Q222" s="187">
        <f t="shared" si="63"/>
        <v>0</v>
      </c>
      <c r="R222" s="187">
        <f t="shared" si="63"/>
        <v>0</v>
      </c>
      <c r="S222" s="187">
        <f t="shared" si="63"/>
        <v>0</v>
      </c>
      <c r="T222" s="187">
        <f t="shared" si="63"/>
        <v>0</v>
      </c>
      <c r="U222" s="187">
        <f>SUM(C222:T222)</f>
        <v>6500</v>
      </c>
    </row>
    <row r="223" spans="1:21" ht="11.25">
      <c r="A223" s="187" t="s">
        <v>379</v>
      </c>
      <c r="B223" s="187">
        <v>589</v>
      </c>
      <c r="C223" s="187">
        <f aca="true" t="shared" si="64" ref="C223:T223">C32+C93+C156</f>
        <v>140000</v>
      </c>
      <c r="D223" s="187">
        <f t="shared" si="64"/>
        <v>2300</v>
      </c>
      <c r="E223" s="187">
        <f t="shared" si="64"/>
        <v>0</v>
      </c>
      <c r="F223" s="187">
        <f t="shared" si="64"/>
        <v>3600</v>
      </c>
      <c r="G223" s="187">
        <f t="shared" si="64"/>
        <v>1800</v>
      </c>
      <c r="H223" s="187">
        <f t="shared" si="64"/>
        <v>2400</v>
      </c>
      <c r="I223" s="187">
        <f t="shared" si="64"/>
        <v>0</v>
      </c>
      <c r="J223" s="187">
        <f t="shared" si="64"/>
        <v>0</v>
      </c>
      <c r="K223" s="187">
        <f t="shared" si="64"/>
        <v>0</v>
      </c>
      <c r="L223" s="187">
        <f t="shared" si="64"/>
        <v>0</v>
      </c>
      <c r="M223" s="187">
        <f t="shared" si="64"/>
        <v>0</v>
      </c>
      <c r="N223" s="187">
        <f t="shared" si="64"/>
        <v>0</v>
      </c>
      <c r="O223" s="187">
        <f t="shared" si="64"/>
        <v>0</v>
      </c>
      <c r="P223" s="187">
        <f t="shared" si="64"/>
        <v>0</v>
      </c>
      <c r="Q223" s="187">
        <f t="shared" si="64"/>
        <v>0</v>
      </c>
      <c r="R223" s="187">
        <f t="shared" si="64"/>
        <v>0</v>
      </c>
      <c r="S223" s="187">
        <f t="shared" si="64"/>
        <v>0</v>
      </c>
      <c r="T223" s="187">
        <f t="shared" si="64"/>
        <v>0</v>
      </c>
      <c r="U223" s="187">
        <f t="shared" si="60"/>
        <v>150100</v>
      </c>
    </row>
    <row r="224" spans="1:21" ht="11.25">
      <c r="A224" s="187" t="s">
        <v>380</v>
      </c>
      <c r="B224" s="187">
        <v>540</v>
      </c>
      <c r="C224" s="187">
        <f aca="true" t="shared" si="65" ref="C224:T224">C33+C94+C157</f>
        <v>479279</v>
      </c>
      <c r="D224" s="187">
        <f t="shared" si="65"/>
        <v>0</v>
      </c>
      <c r="E224" s="187">
        <f t="shared" si="65"/>
        <v>0</v>
      </c>
      <c r="F224" s="187">
        <f t="shared" si="65"/>
        <v>0</v>
      </c>
      <c r="G224" s="187">
        <f t="shared" si="65"/>
        <v>0</v>
      </c>
      <c r="H224" s="187">
        <f t="shared" si="65"/>
        <v>0</v>
      </c>
      <c r="I224" s="187">
        <f t="shared" si="65"/>
        <v>0</v>
      </c>
      <c r="J224" s="187">
        <f t="shared" si="65"/>
        <v>0</v>
      </c>
      <c r="K224" s="187">
        <f t="shared" si="65"/>
        <v>0</v>
      </c>
      <c r="L224" s="187">
        <f t="shared" si="65"/>
        <v>0</v>
      </c>
      <c r="M224" s="187">
        <f t="shared" si="65"/>
        <v>0</v>
      </c>
      <c r="N224" s="187">
        <f t="shared" si="65"/>
        <v>0</v>
      </c>
      <c r="O224" s="187">
        <f t="shared" si="65"/>
        <v>0</v>
      </c>
      <c r="P224" s="187">
        <f t="shared" si="65"/>
        <v>0</v>
      </c>
      <c r="Q224" s="187">
        <f t="shared" si="65"/>
        <v>0</v>
      </c>
      <c r="R224" s="187">
        <f t="shared" si="65"/>
        <v>0</v>
      </c>
      <c r="S224" s="187">
        <f t="shared" si="65"/>
        <v>0</v>
      </c>
      <c r="T224" s="187">
        <f t="shared" si="65"/>
        <v>0</v>
      </c>
      <c r="U224" s="187">
        <f t="shared" si="60"/>
        <v>479279</v>
      </c>
    </row>
    <row r="225" spans="1:21" ht="11.25">
      <c r="A225" s="188" t="s">
        <v>365</v>
      </c>
      <c r="B225" s="188"/>
      <c r="C225" s="188">
        <f aca="true" t="shared" si="66" ref="C225:U225">SUM(C219:C224)</f>
        <v>999095</v>
      </c>
      <c r="D225" s="188">
        <f t="shared" si="66"/>
        <v>57937</v>
      </c>
      <c r="E225" s="188">
        <f t="shared" si="66"/>
        <v>0</v>
      </c>
      <c r="F225" s="188">
        <f t="shared" si="66"/>
        <v>25155</v>
      </c>
      <c r="G225" s="188">
        <f t="shared" si="66"/>
        <v>36895</v>
      </c>
      <c r="H225" s="188">
        <f t="shared" si="66"/>
        <v>42844</v>
      </c>
      <c r="I225" s="188">
        <f t="shared" si="66"/>
        <v>51955</v>
      </c>
      <c r="J225" s="188">
        <f t="shared" si="66"/>
        <v>30235</v>
      </c>
      <c r="K225" s="188">
        <f t="shared" si="66"/>
        <v>6500</v>
      </c>
      <c r="L225" s="188">
        <f t="shared" si="66"/>
        <v>0</v>
      </c>
      <c r="M225" s="188">
        <f t="shared" si="66"/>
        <v>0</v>
      </c>
      <c r="N225" s="188">
        <f t="shared" si="66"/>
        <v>0</v>
      </c>
      <c r="O225" s="188">
        <f t="shared" si="66"/>
        <v>0</v>
      </c>
      <c r="P225" s="188">
        <f t="shared" si="66"/>
        <v>0</v>
      </c>
      <c r="Q225" s="188">
        <f t="shared" si="66"/>
        <v>0</v>
      </c>
      <c r="R225" s="188">
        <f t="shared" si="66"/>
        <v>0</v>
      </c>
      <c r="S225" s="188">
        <f t="shared" si="66"/>
        <v>0</v>
      </c>
      <c r="T225" s="188">
        <f t="shared" si="66"/>
        <v>0</v>
      </c>
      <c r="U225" s="188">
        <f t="shared" si="66"/>
        <v>1250616</v>
      </c>
    </row>
    <row r="226" spans="1:21" ht="11.25">
      <c r="A226" s="187" t="s">
        <v>426</v>
      </c>
      <c r="B226" s="187">
        <v>603</v>
      </c>
      <c r="C226" s="187">
        <f aca="true" t="shared" si="67" ref="C226:T226">C35+C96+C159</f>
        <v>501500</v>
      </c>
      <c r="D226" s="187">
        <f t="shared" si="67"/>
        <v>0</v>
      </c>
      <c r="E226" s="187">
        <f t="shared" si="67"/>
        <v>0</v>
      </c>
      <c r="F226" s="187">
        <f t="shared" si="67"/>
        <v>4000</v>
      </c>
      <c r="G226" s="187">
        <f t="shared" si="67"/>
        <v>0</v>
      </c>
      <c r="H226" s="187">
        <f t="shared" si="67"/>
        <v>0</v>
      </c>
      <c r="I226" s="187">
        <f t="shared" si="67"/>
        <v>8700</v>
      </c>
      <c r="J226" s="187">
        <f t="shared" si="67"/>
        <v>0</v>
      </c>
      <c r="K226" s="187">
        <f t="shared" si="67"/>
        <v>37247</v>
      </c>
      <c r="L226" s="187">
        <f t="shared" si="67"/>
        <v>0</v>
      </c>
      <c r="M226" s="187">
        <f t="shared" si="67"/>
        <v>0</v>
      </c>
      <c r="N226" s="187">
        <f t="shared" si="67"/>
        <v>0</v>
      </c>
      <c r="O226" s="187">
        <f t="shared" si="67"/>
        <v>0</v>
      </c>
      <c r="P226" s="187">
        <f t="shared" si="67"/>
        <v>0</v>
      </c>
      <c r="Q226" s="187">
        <f t="shared" si="67"/>
        <v>0</v>
      </c>
      <c r="R226" s="187">
        <f t="shared" si="67"/>
        <v>0</v>
      </c>
      <c r="S226" s="187">
        <f t="shared" si="67"/>
        <v>0</v>
      </c>
      <c r="T226" s="187">
        <f t="shared" si="67"/>
        <v>0</v>
      </c>
      <c r="U226" s="187">
        <f t="shared" si="60"/>
        <v>551447</v>
      </c>
    </row>
    <row r="227" spans="1:21" ht="11.25">
      <c r="A227" s="187" t="s">
        <v>427</v>
      </c>
      <c r="B227" s="187">
        <v>604</v>
      </c>
      <c r="C227" s="187">
        <f aca="true" t="shared" si="68" ref="C227:T227">C36+C97+C160</f>
        <v>295000</v>
      </c>
      <c r="D227" s="187">
        <f t="shared" si="68"/>
        <v>43600</v>
      </c>
      <c r="E227" s="187">
        <f t="shared" si="68"/>
        <v>0</v>
      </c>
      <c r="F227" s="187">
        <f t="shared" si="68"/>
        <v>64000</v>
      </c>
      <c r="G227" s="187">
        <f t="shared" si="68"/>
        <v>43000</v>
      </c>
      <c r="H227" s="187">
        <f t="shared" si="68"/>
        <v>26222</v>
      </c>
      <c r="I227" s="187">
        <f t="shared" si="68"/>
        <v>79300</v>
      </c>
      <c r="J227" s="187">
        <f t="shared" si="68"/>
        <v>11000</v>
      </c>
      <c r="K227" s="187">
        <f t="shared" si="68"/>
        <v>0</v>
      </c>
      <c r="L227" s="187">
        <f t="shared" si="68"/>
        <v>0</v>
      </c>
      <c r="M227" s="187">
        <f t="shared" si="68"/>
        <v>0</v>
      </c>
      <c r="N227" s="187">
        <f t="shared" si="68"/>
        <v>0</v>
      </c>
      <c r="O227" s="187">
        <f t="shared" si="68"/>
        <v>0</v>
      </c>
      <c r="P227" s="187">
        <f t="shared" si="68"/>
        <v>0</v>
      </c>
      <c r="Q227" s="187">
        <f t="shared" si="68"/>
        <v>0</v>
      </c>
      <c r="R227" s="187">
        <f t="shared" si="68"/>
        <v>0</v>
      </c>
      <c r="S227" s="187">
        <f t="shared" si="68"/>
        <v>0</v>
      </c>
      <c r="T227" s="187">
        <f t="shared" si="68"/>
        <v>0</v>
      </c>
      <c r="U227" s="187">
        <f t="shared" si="60"/>
        <v>562122</v>
      </c>
    </row>
    <row r="228" spans="1:21" ht="11.25">
      <c r="A228" s="187" t="s">
        <v>428</v>
      </c>
      <c r="B228" s="187">
        <v>606</v>
      </c>
      <c r="C228" s="187">
        <f aca="true" t="shared" si="69" ref="C228:T228">C37+C98+C161</f>
        <v>2306025</v>
      </c>
      <c r="D228" s="187">
        <f t="shared" si="69"/>
        <v>0</v>
      </c>
      <c r="E228" s="187">
        <f t="shared" si="69"/>
        <v>0</v>
      </c>
      <c r="F228" s="187">
        <f t="shared" si="69"/>
        <v>2000</v>
      </c>
      <c r="G228" s="187">
        <f t="shared" si="69"/>
        <v>0</v>
      </c>
      <c r="H228" s="187">
        <f t="shared" si="69"/>
        <v>0</v>
      </c>
      <c r="I228" s="187">
        <f t="shared" si="69"/>
        <v>0</v>
      </c>
      <c r="J228" s="187">
        <f t="shared" si="69"/>
        <v>0</v>
      </c>
      <c r="K228" s="187">
        <f t="shared" si="69"/>
        <v>77386</v>
      </c>
      <c r="L228" s="187">
        <f t="shared" si="69"/>
        <v>0</v>
      </c>
      <c r="M228" s="187">
        <f t="shared" si="69"/>
        <v>0</v>
      </c>
      <c r="N228" s="187">
        <f t="shared" si="69"/>
        <v>0</v>
      </c>
      <c r="O228" s="187">
        <f t="shared" si="69"/>
        <v>0</v>
      </c>
      <c r="P228" s="187">
        <f t="shared" si="69"/>
        <v>0</v>
      </c>
      <c r="Q228" s="187">
        <f t="shared" si="69"/>
        <v>0</v>
      </c>
      <c r="R228" s="187">
        <f t="shared" si="69"/>
        <v>0</v>
      </c>
      <c r="S228" s="187">
        <f t="shared" si="69"/>
        <v>0</v>
      </c>
      <c r="T228" s="187">
        <f t="shared" si="69"/>
        <v>0</v>
      </c>
      <c r="U228" s="187">
        <f>SUM(C228:T228)</f>
        <v>2385411</v>
      </c>
    </row>
    <row r="229" spans="1:21" ht="11.25" hidden="1">
      <c r="A229" s="187" t="s">
        <v>443</v>
      </c>
      <c r="B229" s="187">
        <v>618</v>
      </c>
      <c r="C229" s="187">
        <f aca="true" t="shared" si="70" ref="C229:T229">C38+C99+C162</f>
        <v>0</v>
      </c>
      <c r="D229" s="187">
        <f t="shared" si="70"/>
        <v>0</v>
      </c>
      <c r="E229" s="187">
        <f t="shared" si="70"/>
        <v>0</v>
      </c>
      <c r="F229" s="187">
        <f t="shared" si="70"/>
        <v>0</v>
      </c>
      <c r="G229" s="187">
        <f t="shared" si="70"/>
        <v>0</v>
      </c>
      <c r="H229" s="187">
        <f t="shared" si="70"/>
        <v>0</v>
      </c>
      <c r="I229" s="187">
        <f t="shared" si="70"/>
        <v>0</v>
      </c>
      <c r="J229" s="187">
        <f t="shared" si="70"/>
        <v>0</v>
      </c>
      <c r="K229" s="187">
        <f t="shared" si="70"/>
        <v>0</v>
      </c>
      <c r="L229" s="187">
        <f t="shared" si="70"/>
        <v>0</v>
      </c>
      <c r="M229" s="187">
        <f t="shared" si="70"/>
        <v>0</v>
      </c>
      <c r="N229" s="187">
        <f t="shared" si="70"/>
        <v>0</v>
      </c>
      <c r="O229" s="187">
        <f t="shared" si="70"/>
        <v>0</v>
      </c>
      <c r="P229" s="187">
        <f t="shared" si="70"/>
        <v>0</v>
      </c>
      <c r="Q229" s="187">
        <f t="shared" si="70"/>
        <v>0</v>
      </c>
      <c r="R229" s="187">
        <f t="shared" si="70"/>
        <v>0</v>
      </c>
      <c r="S229" s="187">
        <f t="shared" si="70"/>
        <v>0</v>
      </c>
      <c r="T229" s="187">
        <f t="shared" si="70"/>
        <v>0</v>
      </c>
      <c r="U229" s="187">
        <f>SUM(C229:T229)</f>
        <v>0</v>
      </c>
    </row>
    <row r="230" spans="1:21" ht="11.25">
      <c r="A230" s="187" t="s">
        <v>429</v>
      </c>
      <c r="B230" s="187">
        <v>619</v>
      </c>
      <c r="C230" s="187">
        <f aca="true" t="shared" si="71" ref="C230:T230">C38+C99+C163</f>
        <v>1656</v>
      </c>
      <c r="D230" s="187">
        <f t="shared" si="71"/>
        <v>0</v>
      </c>
      <c r="E230" s="187">
        <f t="shared" si="71"/>
        <v>0</v>
      </c>
      <c r="F230" s="187">
        <f t="shared" si="71"/>
        <v>0</v>
      </c>
      <c r="G230" s="187">
        <f t="shared" si="71"/>
        <v>0</v>
      </c>
      <c r="H230" s="187">
        <f t="shared" si="71"/>
        <v>0</v>
      </c>
      <c r="I230" s="187">
        <f t="shared" si="71"/>
        <v>0</v>
      </c>
      <c r="J230" s="187">
        <f t="shared" si="71"/>
        <v>0</v>
      </c>
      <c r="K230" s="187">
        <f t="shared" si="71"/>
        <v>135408</v>
      </c>
      <c r="L230" s="187">
        <f t="shared" si="71"/>
        <v>0</v>
      </c>
      <c r="M230" s="187">
        <f t="shared" si="71"/>
        <v>0</v>
      </c>
      <c r="N230" s="187">
        <f t="shared" si="71"/>
        <v>0</v>
      </c>
      <c r="O230" s="187">
        <f t="shared" si="71"/>
        <v>0</v>
      </c>
      <c r="P230" s="187">
        <f t="shared" si="71"/>
        <v>0</v>
      </c>
      <c r="Q230" s="187">
        <f t="shared" si="71"/>
        <v>0</v>
      </c>
      <c r="R230" s="187">
        <f t="shared" si="71"/>
        <v>0</v>
      </c>
      <c r="S230" s="187">
        <f t="shared" si="71"/>
        <v>0</v>
      </c>
      <c r="T230" s="187">
        <f t="shared" si="71"/>
        <v>0</v>
      </c>
      <c r="U230" s="187">
        <f t="shared" si="60"/>
        <v>137064</v>
      </c>
    </row>
    <row r="231" spans="1:21" ht="11.25">
      <c r="A231" s="187" t="s">
        <v>430</v>
      </c>
      <c r="B231" s="187">
        <v>621</v>
      </c>
      <c r="C231" s="187">
        <f aca="true" t="shared" si="72" ref="C231:T231">C39+C100+C164</f>
        <v>0</v>
      </c>
      <c r="D231" s="187">
        <f t="shared" si="72"/>
        <v>0</v>
      </c>
      <c r="E231" s="187">
        <f t="shared" si="72"/>
        <v>0</v>
      </c>
      <c r="F231" s="187">
        <f t="shared" si="72"/>
        <v>0</v>
      </c>
      <c r="G231" s="187">
        <f t="shared" si="72"/>
        <v>0</v>
      </c>
      <c r="H231" s="187">
        <f t="shared" si="72"/>
        <v>0</v>
      </c>
      <c r="I231" s="187">
        <f t="shared" si="72"/>
        <v>0</v>
      </c>
      <c r="J231" s="187">
        <f t="shared" si="72"/>
        <v>0</v>
      </c>
      <c r="K231" s="187">
        <f t="shared" si="72"/>
        <v>175485</v>
      </c>
      <c r="L231" s="187">
        <f t="shared" si="72"/>
        <v>0</v>
      </c>
      <c r="M231" s="187">
        <f t="shared" si="72"/>
        <v>0</v>
      </c>
      <c r="N231" s="187">
        <f t="shared" si="72"/>
        <v>0</v>
      </c>
      <c r="O231" s="187">
        <f t="shared" si="72"/>
        <v>0</v>
      </c>
      <c r="P231" s="187">
        <f t="shared" si="72"/>
        <v>0</v>
      </c>
      <c r="Q231" s="187">
        <f t="shared" si="72"/>
        <v>0</v>
      </c>
      <c r="R231" s="187">
        <f t="shared" si="72"/>
        <v>0</v>
      </c>
      <c r="S231" s="187">
        <f t="shared" si="72"/>
        <v>0</v>
      </c>
      <c r="T231" s="187">
        <f t="shared" si="72"/>
        <v>0</v>
      </c>
      <c r="U231" s="187">
        <f t="shared" si="60"/>
        <v>175485</v>
      </c>
    </row>
    <row r="232" spans="1:21" ht="11.25">
      <c r="A232" s="187" t="s">
        <v>431</v>
      </c>
      <c r="B232" s="187">
        <v>622</v>
      </c>
      <c r="C232" s="187">
        <f aca="true" t="shared" si="73" ref="C232:T232">C40+C101+C165</f>
        <v>72523</v>
      </c>
      <c r="D232" s="187">
        <f t="shared" si="73"/>
        <v>35934</v>
      </c>
      <c r="E232" s="187">
        <f t="shared" si="73"/>
        <v>0</v>
      </c>
      <c r="F232" s="187">
        <f t="shared" si="73"/>
        <v>50940</v>
      </c>
      <c r="G232" s="187">
        <f t="shared" si="73"/>
        <v>7725</v>
      </c>
      <c r="H232" s="187">
        <f t="shared" si="73"/>
        <v>9189</v>
      </c>
      <c r="I232" s="187">
        <f t="shared" si="73"/>
        <v>14942</v>
      </c>
      <c r="J232" s="187">
        <f t="shared" si="73"/>
        <v>5400</v>
      </c>
      <c r="K232" s="187">
        <f t="shared" si="73"/>
        <v>167235</v>
      </c>
      <c r="L232" s="187">
        <f t="shared" si="73"/>
        <v>0</v>
      </c>
      <c r="M232" s="187">
        <f t="shared" si="73"/>
        <v>0</v>
      </c>
      <c r="N232" s="187">
        <f t="shared" si="73"/>
        <v>0</v>
      </c>
      <c r="O232" s="187">
        <f t="shared" si="73"/>
        <v>0</v>
      </c>
      <c r="P232" s="187">
        <f t="shared" si="73"/>
        <v>0</v>
      </c>
      <c r="Q232" s="187">
        <f t="shared" si="73"/>
        <v>0</v>
      </c>
      <c r="R232" s="187">
        <f t="shared" si="73"/>
        <v>0</v>
      </c>
      <c r="S232" s="187">
        <f t="shared" si="73"/>
        <v>0</v>
      </c>
      <c r="T232" s="187">
        <f t="shared" si="73"/>
        <v>0</v>
      </c>
      <c r="U232" s="187">
        <f t="shared" si="60"/>
        <v>363888</v>
      </c>
    </row>
    <row r="233" spans="1:21" ht="11.25">
      <c r="A233" s="187" t="s">
        <v>432</v>
      </c>
      <c r="B233" s="187">
        <v>623</v>
      </c>
      <c r="C233" s="187">
        <f aca="true" t="shared" si="74" ref="C233:T233">C41+C102+C166</f>
        <v>357934</v>
      </c>
      <c r="D233" s="187">
        <f t="shared" si="74"/>
        <v>22745</v>
      </c>
      <c r="E233" s="187">
        <f t="shared" si="74"/>
        <v>0</v>
      </c>
      <c r="F233" s="187">
        <f t="shared" si="74"/>
        <v>58260</v>
      </c>
      <c r="G233" s="187">
        <f t="shared" si="74"/>
        <v>10385</v>
      </c>
      <c r="H233" s="187">
        <f t="shared" si="74"/>
        <v>10200</v>
      </c>
      <c r="I233" s="187">
        <f t="shared" si="74"/>
        <v>39824</v>
      </c>
      <c r="J233" s="187">
        <f t="shared" si="74"/>
        <v>7887</v>
      </c>
      <c r="K233" s="187">
        <f t="shared" si="74"/>
        <v>735293</v>
      </c>
      <c r="L233" s="187">
        <f t="shared" si="74"/>
        <v>0</v>
      </c>
      <c r="M233" s="187">
        <f t="shared" si="74"/>
        <v>0</v>
      </c>
      <c r="N233" s="187">
        <f t="shared" si="74"/>
        <v>0</v>
      </c>
      <c r="O233" s="187">
        <f t="shared" si="74"/>
        <v>0</v>
      </c>
      <c r="P233" s="187">
        <f t="shared" si="74"/>
        <v>0</v>
      </c>
      <c r="Q233" s="187">
        <f t="shared" si="74"/>
        <v>0</v>
      </c>
      <c r="R233" s="187">
        <f t="shared" si="74"/>
        <v>0</v>
      </c>
      <c r="S233" s="187">
        <f t="shared" si="74"/>
        <v>0</v>
      </c>
      <c r="T233" s="187">
        <f t="shared" si="74"/>
        <v>0</v>
      </c>
      <c r="U233" s="187">
        <f t="shared" si="60"/>
        <v>1242528</v>
      </c>
    </row>
    <row r="234" spans="1:21" ht="11.25">
      <c r="A234" s="187" t="s">
        <v>433</v>
      </c>
      <c r="B234" s="187">
        <v>626</v>
      </c>
      <c r="C234" s="187">
        <f aca="true" t="shared" si="75" ref="C234:T234">C42+C103+C167</f>
        <v>0</v>
      </c>
      <c r="D234" s="187">
        <f t="shared" si="75"/>
        <v>0</v>
      </c>
      <c r="E234" s="187">
        <f t="shared" si="75"/>
        <v>0</v>
      </c>
      <c r="F234" s="187">
        <f t="shared" si="75"/>
        <v>0</v>
      </c>
      <c r="G234" s="187">
        <f t="shared" si="75"/>
        <v>0</v>
      </c>
      <c r="H234" s="187">
        <f t="shared" si="75"/>
        <v>0</v>
      </c>
      <c r="I234" s="187">
        <f t="shared" si="75"/>
        <v>0</v>
      </c>
      <c r="J234" s="187">
        <f t="shared" si="75"/>
        <v>0</v>
      </c>
      <c r="K234" s="187">
        <f t="shared" si="75"/>
        <v>189530</v>
      </c>
      <c r="L234" s="187">
        <f t="shared" si="75"/>
        <v>0</v>
      </c>
      <c r="M234" s="187">
        <f t="shared" si="75"/>
        <v>0</v>
      </c>
      <c r="N234" s="187">
        <f t="shared" si="75"/>
        <v>0</v>
      </c>
      <c r="O234" s="187">
        <f t="shared" si="75"/>
        <v>0</v>
      </c>
      <c r="P234" s="187">
        <f t="shared" si="75"/>
        <v>0</v>
      </c>
      <c r="Q234" s="187">
        <f t="shared" si="75"/>
        <v>0</v>
      </c>
      <c r="R234" s="187">
        <f t="shared" si="75"/>
        <v>0</v>
      </c>
      <c r="S234" s="187">
        <f t="shared" si="75"/>
        <v>0</v>
      </c>
      <c r="T234" s="187">
        <f t="shared" si="75"/>
        <v>0</v>
      </c>
      <c r="U234" s="187">
        <f t="shared" si="60"/>
        <v>189530</v>
      </c>
    </row>
    <row r="235" spans="1:21" ht="11.25">
      <c r="A235" s="187" t="s">
        <v>565</v>
      </c>
      <c r="B235" s="187">
        <v>627</v>
      </c>
      <c r="C235" s="187">
        <f aca="true" t="shared" si="76" ref="C235:T235">C43+C104+C168</f>
        <v>16800</v>
      </c>
      <c r="D235" s="187">
        <f t="shared" si="76"/>
        <v>0</v>
      </c>
      <c r="E235" s="187">
        <f t="shared" si="76"/>
        <v>0</v>
      </c>
      <c r="F235" s="187">
        <f t="shared" si="76"/>
        <v>0</v>
      </c>
      <c r="G235" s="187">
        <f t="shared" si="76"/>
        <v>0</v>
      </c>
      <c r="H235" s="187">
        <f t="shared" si="76"/>
        <v>0</v>
      </c>
      <c r="I235" s="187">
        <f t="shared" si="76"/>
        <v>0</v>
      </c>
      <c r="J235" s="187">
        <f t="shared" si="76"/>
        <v>0</v>
      </c>
      <c r="K235" s="187">
        <f t="shared" si="76"/>
        <v>0</v>
      </c>
      <c r="L235" s="187">
        <f t="shared" si="76"/>
        <v>0</v>
      </c>
      <c r="M235" s="187">
        <f t="shared" si="76"/>
        <v>0</v>
      </c>
      <c r="N235" s="187">
        <f t="shared" si="76"/>
        <v>0</v>
      </c>
      <c r="O235" s="187">
        <f t="shared" si="76"/>
        <v>0</v>
      </c>
      <c r="P235" s="187">
        <f t="shared" si="76"/>
        <v>0</v>
      </c>
      <c r="Q235" s="187">
        <f t="shared" si="76"/>
        <v>0</v>
      </c>
      <c r="R235" s="187">
        <f t="shared" si="76"/>
        <v>0</v>
      </c>
      <c r="S235" s="187">
        <f t="shared" si="76"/>
        <v>0</v>
      </c>
      <c r="T235" s="187">
        <f t="shared" si="76"/>
        <v>0</v>
      </c>
      <c r="U235" s="187">
        <f t="shared" si="60"/>
        <v>16800</v>
      </c>
    </row>
    <row r="236" spans="1:21" ht="11.25">
      <c r="A236" s="187" t="s">
        <v>435</v>
      </c>
      <c r="B236" s="187">
        <v>629</v>
      </c>
      <c r="C236" s="187">
        <f aca="true" t="shared" si="77" ref="C236:T236">C44+C105+C169</f>
        <v>2350</v>
      </c>
      <c r="D236" s="187">
        <f t="shared" si="77"/>
        <v>0</v>
      </c>
      <c r="E236" s="187">
        <f t="shared" si="77"/>
        <v>0</v>
      </c>
      <c r="F236" s="187">
        <f t="shared" si="77"/>
        <v>0</v>
      </c>
      <c r="G236" s="187">
        <f t="shared" si="77"/>
        <v>0</v>
      </c>
      <c r="H236" s="187">
        <f t="shared" si="77"/>
        <v>0</v>
      </c>
      <c r="I236" s="187">
        <f t="shared" si="77"/>
        <v>0</v>
      </c>
      <c r="J236" s="187">
        <f t="shared" si="77"/>
        <v>0</v>
      </c>
      <c r="K236" s="187">
        <f t="shared" si="77"/>
        <v>26506</v>
      </c>
      <c r="L236" s="187">
        <f t="shared" si="77"/>
        <v>0</v>
      </c>
      <c r="M236" s="187">
        <f t="shared" si="77"/>
        <v>0</v>
      </c>
      <c r="N236" s="187">
        <f t="shared" si="77"/>
        <v>0</v>
      </c>
      <c r="O236" s="187">
        <f t="shared" si="77"/>
        <v>0</v>
      </c>
      <c r="P236" s="187">
        <f t="shared" si="77"/>
        <v>0</v>
      </c>
      <c r="Q236" s="187">
        <f t="shared" si="77"/>
        <v>0</v>
      </c>
      <c r="R236" s="187">
        <f t="shared" si="77"/>
        <v>0</v>
      </c>
      <c r="S236" s="187">
        <f t="shared" si="77"/>
        <v>0</v>
      </c>
      <c r="T236" s="187">
        <f t="shared" si="77"/>
        <v>0</v>
      </c>
      <c r="U236" s="187">
        <f t="shared" si="60"/>
        <v>28856</v>
      </c>
    </row>
    <row r="237" spans="1:21" ht="11.25">
      <c r="A237" s="188" t="s">
        <v>436</v>
      </c>
      <c r="B237" s="188"/>
      <c r="C237" s="188">
        <f>SUM(C226:C236)</f>
        <v>3553788</v>
      </c>
      <c r="D237" s="188">
        <f aca="true" t="shared" si="78" ref="D237:U237">SUM(D226:D236)</f>
        <v>102279</v>
      </c>
      <c r="E237" s="188">
        <f t="shared" si="78"/>
        <v>0</v>
      </c>
      <c r="F237" s="188">
        <f t="shared" si="78"/>
        <v>179200</v>
      </c>
      <c r="G237" s="188">
        <f t="shared" si="78"/>
        <v>61110</v>
      </c>
      <c r="H237" s="188">
        <f t="shared" si="78"/>
        <v>45611</v>
      </c>
      <c r="I237" s="188">
        <f t="shared" si="78"/>
        <v>142766</v>
      </c>
      <c r="J237" s="188">
        <f t="shared" si="78"/>
        <v>24287</v>
      </c>
      <c r="K237" s="188">
        <f t="shared" si="78"/>
        <v>1544090</v>
      </c>
      <c r="L237" s="188">
        <f t="shared" si="78"/>
        <v>0</v>
      </c>
      <c r="M237" s="188">
        <f t="shared" si="78"/>
        <v>0</v>
      </c>
      <c r="N237" s="188">
        <f t="shared" si="78"/>
        <v>0</v>
      </c>
      <c r="O237" s="188">
        <f t="shared" si="78"/>
        <v>0</v>
      </c>
      <c r="P237" s="188">
        <f t="shared" si="78"/>
        <v>0</v>
      </c>
      <c r="Q237" s="188">
        <f t="shared" si="78"/>
        <v>0</v>
      </c>
      <c r="R237" s="188">
        <f t="shared" si="78"/>
        <v>0</v>
      </c>
      <c r="S237" s="188">
        <f t="shared" si="78"/>
        <v>0</v>
      </c>
      <c r="T237" s="188">
        <f t="shared" si="78"/>
        <v>0</v>
      </c>
      <c r="U237" s="188">
        <f t="shared" si="78"/>
        <v>5653131</v>
      </c>
    </row>
    <row r="238" spans="1:21" ht="11.25">
      <c r="A238" s="187" t="s">
        <v>366</v>
      </c>
      <c r="B238" s="187">
        <v>714</v>
      </c>
      <c r="C238" s="187">
        <f>C171+C107+C46</f>
        <v>2423487</v>
      </c>
      <c r="D238" s="187">
        <f aca="true" t="shared" si="79" ref="D238:T238">D171+D107+D46</f>
        <v>6036</v>
      </c>
      <c r="E238" s="187">
        <f t="shared" si="79"/>
        <v>0</v>
      </c>
      <c r="F238" s="187">
        <f t="shared" si="79"/>
        <v>0</v>
      </c>
      <c r="G238" s="187">
        <f t="shared" si="79"/>
        <v>1000</v>
      </c>
      <c r="H238" s="187">
        <f t="shared" si="79"/>
        <v>7000</v>
      </c>
      <c r="I238" s="187">
        <f t="shared" si="79"/>
        <v>8000</v>
      </c>
      <c r="J238" s="187">
        <f t="shared" si="79"/>
        <v>3100</v>
      </c>
      <c r="K238" s="187">
        <f t="shared" si="79"/>
        <v>0</v>
      </c>
      <c r="L238" s="187">
        <f t="shared" si="79"/>
        <v>0</v>
      </c>
      <c r="M238" s="187">
        <f t="shared" si="79"/>
        <v>535</v>
      </c>
      <c r="N238" s="187">
        <f t="shared" si="79"/>
        <v>0</v>
      </c>
      <c r="O238" s="187">
        <f t="shared" si="79"/>
        <v>0</v>
      </c>
      <c r="P238" s="187">
        <f t="shared" si="79"/>
        <v>0</v>
      </c>
      <c r="Q238" s="187">
        <f t="shared" si="79"/>
        <v>0</v>
      </c>
      <c r="R238" s="187">
        <f t="shared" si="79"/>
        <v>0</v>
      </c>
      <c r="S238" s="187">
        <f t="shared" si="79"/>
        <v>0</v>
      </c>
      <c r="T238" s="187">
        <f t="shared" si="79"/>
        <v>0</v>
      </c>
      <c r="U238" s="187">
        <f t="shared" si="60"/>
        <v>2449158</v>
      </c>
    </row>
    <row r="239" spans="1:21" ht="11.25">
      <c r="A239" s="187" t="s">
        <v>367</v>
      </c>
      <c r="B239" s="187">
        <v>738</v>
      </c>
      <c r="C239" s="187">
        <f aca="true" t="shared" si="80" ref="C239:T239">C172+C109+C48</f>
        <v>505909</v>
      </c>
      <c r="D239" s="187">
        <f t="shared" si="80"/>
        <v>0</v>
      </c>
      <c r="E239" s="187">
        <f t="shared" si="80"/>
        <v>0</v>
      </c>
      <c r="F239" s="187">
        <f t="shared" si="80"/>
        <v>0</v>
      </c>
      <c r="G239" s="187">
        <f t="shared" si="80"/>
        <v>0</v>
      </c>
      <c r="H239" s="187">
        <f t="shared" si="80"/>
        <v>0</v>
      </c>
      <c r="I239" s="187">
        <f t="shared" si="80"/>
        <v>0</v>
      </c>
      <c r="J239" s="187">
        <f t="shared" si="80"/>
        <v>0</v>
      </c>
      <c r="K239" s="187">
        <f t="shared" si="80"/>
        <v>0</v>
      </c>
      <c r="L239" s="187">
        <f t="shared" si="80"/>
        <v>0</v>
      </c>
      <c r="M239" s="187">
        <f t="shared" si="80"/>
        <v>0</v>
      </c>
      <c r="N239" s="187">
        <f t="shared" si="80"/>
        <v>0</v>
      </c>
      <c r="O239" s="187">
        <f t="shared" si="80"/>
        <v>0</v>
      </c>
      <c r="P239" s="187">
        <f t="shared" si="80"/>
        <v>0</v>
      </c>
      <c r="Q239" s="187">
        <f t="shared" si="80"/>
        <v>0</v>
      </c>
      <c r="R239" s="187">
        <f t="shared" si="80"/>
        <v>0</v>
      </c>
      <c r="S239" s="187">
        <f t="shared" si="80"/>
        <v>0</v>
      </c>
      <c r="T239" s="187">
        <f t="shared" si="80"/>
        <v>0</v>
      </c>
      <c r="U239" s="187">
        <f t="shared" si="60"/>
        <v>505909</v>
      </c>
    </row>
    <row r="240" spans="1:21" ht="11.25">
      <c r="A240" s="187" t="s">
        <v>368</v>
      </c>
      <c r="B240" s="187">
        <v>739</v>
      </c>
      <c r="C240" s="187">
        <f aca="true" t="shared" si="81" ref="C240:T240">C173+C110+C49</f>
        <v>0</v>
      </c>
      <c r="D240" s="187">
        <f t="shared" si="81"/>
        <v>0</v>
      </c>
      <c r="E240" s="187">
        <f t="shared" si="81"/>
        <v>0</v>
      </c>
      <c r="F240" s="187">
        <f t="shared" si="81"/>
        <v>0</v>
      </c>
      <c r="G240" s="187">
        <f t="shared" si="81"/>
        <v>0</v>
      </c>
      <c r="H240" s="187">
        <f t="shared" si="81"/>
        <v>0</v>
      </c>
      <c r="I240" s="187">
        <f t="shared" si="81"/>
        <v>0</v>
      </c>
      <c r="J240" s="187">
        <f t="shared" si="81"/>
        <v>0</v>
      </c>
      <c r="K240" s="187">
        <f t="shared" si="81"/>
        <v>0</v>
      </c>
      <c r="L240" s="187">
        <f t="shared" si="81"/>
        <v>115590</v>
      </c>
      <c r="M240" s="187">
        <f t="shared" si="81"/>
        <v>0</v>
      </c>
      <c r="N240" s="187">
        <f t="shared" si="81"/>
        <v>0</v>
      </c>
      <c r="O240" s="187">
        <f t="shared" si="81"/>
        <v>0</v>
      </c>
      <c r="P240" s="187">
        <f t="shared" si="81"/>
        <v>0</v>
      </c>
      <c r="Q240" s="187">
        <f t="shared" si="81"/>
        <v>0</v>
      </c>
      <c r="R240" s="187">
        <f t="shared" si="81"/>
        <v>0</v>
      </c>
      <c r="S240" s="187">
        <f t="shared" si="81"/>
        <v>0</v>
      </c>
      <c r="T240" s="187">
        <f t="shared" si="81"/>
        <v>0</v>
      </c>
      <c r="U240" s="187">
        <f t="shared" si="60"/>
        <v>115590</v>
      </c>
    </row>
    <row r="241" spans="1:21" ht="11.25">
      <c r="A241" s="187" t="s">
        <v>437</v>
      </c>
      <c r="B241" s="187">
        <v>745</v>
      </c>
      <c r="C241" s="187">
        <f aca="true" t="shared" si="82" ref="C241:T241">C174+C111+C50</f>
        <v>4500</v>
      </c>
      <c r="D241" s="187">
        <f t="shared" si="82"/>
        <v>3000</v>
      </c>
      <c r="E241" s="187">
        <f t="shared" si="82"/>
        <v>0</v>
      </c>
      <c r="F241" s="187">
        <f t="shared" si="82"/>
        <v>0</v>
      </c>
      <c r="G241" s="187">
        <f t="shared" si="82"/>
        <v>5000</v>
      </c>
      <c r="H241" s="187">
        <f t="shared" si="82"/>
        <v>0</v>
      </c>
      <c r="I241" s="187">
        <f t="shared" si="82"/>
        <v>6500</v>
      </c>
      <c r="J241" s="187">
        <f t="shared" si="82"/>
        <v>0</v>
      </c>
      <c r="K241" s="187">
        <f t="shared" si="82"/>
        <v>51143</v>
      </c>
      <c r="L241" s="187">
        <f t="shared" si="82"/>
        <v>0</v>
      </c>
      <c r="M241" s="187">
        <f t="shared" si="82"/>
        <v>0</v>
      </c>
      <c r="N241" s="187">
        <f t="shared" si="82"/>
        <v>0</v>
      </c>
      <c r="O241" s="187">
        <f t="shared" si="82"/>
        <v>0</v>
      </c>
      <c r="P241" s="187">
        <f t="shared" si="82"/>
        <v>0</v>
      </c>
      <c r="Q241" s="187">
        <f t="shared" si="82"/>
        <v>0</v>
      </c>
      <c r="R241" s="187">
        <f t="shared" si="82"/>
        <v>0</v>
      </c>
      <c r="S241" s="187">
        <f t="shared" si="82"/>
        <v>0</v>
      </c>
      <c r="T241" s="187">
        <f t="shared" si="82"/>
        <v>0</v>
      </c>
      <c r="U241" s="187">
        <f>SUM(C241:T241)</f>
        <v>70143</v>
      </c>
    </row>
    <row r="242" spans="1:21" ht="11.25" hidden="1">
      <c r="A242" s="187" t="s">
        <v>443</v>
      </c>
      <c r="B242" s="187">
        <v>758</v>
      </c>
      <c r="C242" s="187">
        <f aca="true" t="shared" si="83" ref="C242:T242">C175+C112+C51</f>
        <v>0</v>
      </c>
      <c r="D242" s="187">
        <f t="shared" si="83"/>
        <v>0</v>
      </c>
      <c r="E242" s="187">
        <f t="shared" si="83"/>
        <v>0</v>
      </c>
      <c r="F242" s="187">
        <f t="shared" si="83"/>
        <v>0</v>
      </c>
      <c r="G242" s="187">
        <f t="shared" si="83"/>
        <v>0</v>
      </c>
      <c r="H242" s="187">
        <f t="shared" si="83"/>
        <v>0</v>
      </c>
      <c r="I242" s="187">
        <f t="shared" si="83"/>
        <v>0</v>
      </c>
      <c r="J242" s="187">
        <f t="shared" si="83"/>
        <v>0</v>
      </c>
      <c r="K242" s="187">
        <f t="shared" si="83"/>
        <v>0</v>
      </c>
      <c r="L242" s="187">
        <f t="shared" si="83"/>
        <v>0</v>
      </c>
      <c r="M242" s="187">
        <f t="shared" si="83"/>
        <v>0</v>
      </c>
      <c r="N242" s="187">
        <f t="shared" si="83"/>
        <v>0</v>
      </c>
      <c r="O242" s="187">
        <f t="shared" si="83"/>
        <v>0</v>
      </c>
      <c r="P242" s="187">
        <f t="shared" si="83"/>
        <v>0</v>
      </c>
      <c r="Q242" s="187">
        <f t="shared" si="83"/>
        <v>0</v>
      </c>
      <c r="R242" s="187">
        <f t="shared" si="83"/>
        <v>0</v>
      </c>
      <c r="S242" s="187">
        <f t="shared" si="83"/>
        <v>0</v>
      </c>
      <c r="T242" s="187">
        <f t="shared" si="83"/>
        <v>0</v>
      </c>
      <c r="U242" s="187">
        <f>SUM(C242:T242)</f>
        <v>0</v>
      </c>
    </row>
    <row r="243" spans="1:21" ht="11.25">
      <c r="A243" s="187" t="s">
        <v>438</v>
      </c>
      <c r="B243" s="187">
        <v>759</v>
      </c>
      <c r="C243" s="187">
        <f aca="true" t="shared" si="84" ref="C243:T243">C176+C112+C51</f>
        <v>551950</v>
      </c>
      <c r="D243" s="187">
        <f t="shared" si="84"/>
        <v>9000</v>
      </c>
      <c r="E243" s="187">
        <f t="shared" si="84"/>
        <v>0</v>
      </c>
      <c r="F243" s="187">
        <f t="shared" si="84"/>
        <v>10000</v>
      </c>
      <c r="G243" s="187">
        <f t="shared" si="84"/>
        <v>5500</v>
      </c>
      <c r="H243" s="187">
        <f t="shared" si="84"/>
        <v>6000</v>
      </c>
      <c r="I243" s="187">
        <f t="shared" si="84"/>
        <v>15000</v>
      </c>
      <c r="J243" s="187">
        <f t="shared" si="84"/>
        <v>2550</v>
      </c>
      <c r="K243" s="187">
        <f t="shared" si="84"/>
        <v>0</v>
      </c>
      <c r="L243" s="187">
        <f t="shared" si="84"/>
        <v>0</v>
      </c>
      <c r="M243" s="187">
        <f t="shared" si="84"/>
        <v>0</v>
      </c>
      <c r="N243" s="187">
        <f t="shared" si="84"/>
        <v>0</v>
      </c>
      <c r="O243" s="187">
        <f t="shared" si="84"/>
        <v>0</v>
      </c>
      <c r="P243" s="187">
        <f t="shared" si="84"/>
        <v>0</v>
      </c>
      <c r="Q243" s="187">
        <f t="shared" si="84"/>
        <v>0</v>
      </c>
      <c r="R243" s="187">
        <f t="shared" si="84"/>
        <v>0</v>
      </c>
      <c r="S243" s="187">
        <f t="shared" si="84"/>
        <v>0</v>
      </c>
      <c r="T243" s="187">
        <f t="shared" si="84"/>
        <v>0</v>
      </c>
      <c r="U243" s="187">
        <f t="shared" si="60"/>
        <v>600000</v>
      </c>
    </row>
    <row r="244" spans="1:21" ht="11.25">
      <c r="A244" s="188" t="s">
        <v>369</v>
      </c>
      <c r="B244" s="188"/>
      <c r="C244" s="188">
        <f>SUM(C238:C243)</f>
        <v>3485846</v>
      </c>
      <c r="D244" s="188">
        <f aca="true" t="shared" si="85" ref="D244:U244">SUM(D238:D243)</f>
        <v>18036</v>
      </c>
      <c r="E244" s="188">
        <f t="shared" si="85"/>
        <v>0</v>
      </c>
      <c r="F244" s="188">
        <f t="shared" si="85"/>
        <v>10000</v>
      </c>
      <c r="G244" s="188">
        <f t="shared" si="85"/>
        <v>11500</v>
      </c>
      <c r="H244" s="188">
        <f t="shared" si="85"/>
        <v>13000</v>
      </c>
      <c r="I244" s="188">
        <f t="shared" si="85"/>
        <v>29500</v>
      </c>
      <c r="J244" s="188">
        <f t="shared" si="85"/>
        <v>5650</v>
      </c>
      <c r="K244" s="188">
        <f t="shared" si="85"/>
        <v>51143</v>
      </c>
      <c r="L244" s="188">
        <f t="shared" si="85"/>
        <v>115590</v>
      </c>
      <c r="M244" s="188">
        <f t="shared" si="85"/>
        <v>535</v>
      </c>
      <c r="N244" s="188">
        <f t="shared" si="85"/>
        <v>0</v>
      </c>
      <c r="O244" s="188">
        <f t="shared" si="85"/>
        <v>0</v>
      </c>
      <c r="P244" s="188">
        <f t="shared" si="85"/>
        <v>0</v>
      </c>
      <c r="Q244" s="188">
        <f t="shared" si="85"/>
        <v>0</v>
      </c>
      <c r="R244" s="188">
        <f t="shared" si="85"/>
        <v>0</v>
      </c>
      <c r="S244" s="188">
        <f t="shared" si="85"/>
        <v>0</v>
      </c>
      <c r="T244" s="188">
        <f t="shared" si="85"/>
        <v>0</v>
      </c>
      <c r="U244" s="188">
        <f t="shared" si="85"/>
        <v>3740800</v>
      </c>
    </row>
    <row r="245" spans="1:21" ht="11.25">
      <c r="A245" s="187" t="s">
        <v>439</v>
      </c>
      <c r="B245" s="187">
        <v>832</v>
      </c>
      <c r="C245" s="187">
        <f aca="true" t="shared" si="86" ref="C245:T245">C178+C115+C54</f>
        <v>266300</v>
      </c>
      <c r="D245" s="187">
        <f t="shared" si="86"/>
        <v>0</v>
      </c>
      <c r="E245" s="187">
        <f t="shared" si="86"/>
        <v>0</v>
      </c>
      <c r="F245" s="187">
        <f t="shared" si="86"/>
        <v>0</v>
      </c>
      <c r="G245" s="187">
        <f t="shared" si="86"/>
        <v>0</v>
      </c>
      <c r="H245" s="187">
        <f t="shared" si="86"/>
        <v>0</v>
      </c>
      <c r="I245" s="187">
        <f t="shared" si="86"/>
        <v>0</v>
      </c>
      <c r="J245" s="187">
        <f t="shared" si="86"/>
        <v>0</v>
      </c>
      <c r="K245" s="187">
        <f t="shared" si="86"/>
        <v>0</v>
      </c>
      <c r="L245" s="187">
        <f t="shared" si="86"/>
        <v>0</v>
      </c>
      <c r="M245" s="187">
        <f t="shared" si="86"/>
        <v>0</v>
      </c>
      <c r="N245" s="187">
        <f t="shared" si="86"/>
        <v>0</v>
      </c>
      <c r="O245" s="187">
        <f t="shared" si="86"/>
        <v>0</v>
      </c>
      <c r="P245" s="187">
        <f t="shared" si="86"/>
        <v>0</v>
      </c>
      <c r="Q245" s="187">
        <f t="shared" si="86"/>
        <v>0</v>
      </c>
      <c r="R245" s="187">
        <f t="shared" si="86"/>
        <v>0</v>
      </c>
      <c r="S245" s="187">
        <f t="shared" si="86"/>
        <v>0</v>
      </c>
      <c r="T245" s="187">
        <f t="shared" si="86"/>
        <v>0</v>
      </c>
      <c r="U245" s="187">
        <f t="shared" si="60"/>
        <v>266300</v>
      </c>
    </row>
    <row r="246" spans="1:21" ht="11.25" hidden="1">
      <c r="A246" s="187" t="s">
        <v>440</v>
      </c>
      <c r="B246" s="187">
        <v>849</v>
      </c>
      <c r="C246" s="187">
        <f aca="true" t="shared" si="87" ref="C246:T246">C179+C116+C55</f>
        <v>0</v>
      </c>
      <c r="D246" s="187">
        <f t="shared" si="87"/>
        <v>0</v>
      </c>
      <c r="E246" s="187">
        <f t="shared" si="87"/>
        <v>0</v>
      </c>
      <c r="F246" s="187">
        <f t="shared" si="87"/>
        <v>0</v>
      </c>
      <c r="G246" s="187">
        <f t="shared" si="87"/>
        <v>0</v>
      </c>
      <c r="H246" s="187">
        <f t="shared" si="87"/>
        <v>0</v>
      </c>
      <c r="I246" s="187">
        <f t="shared" si="87"/>
        <v>0</v>
      </c>
      <c r="J246" s="187">
        <f t="shared" si="87"/>
        <v>0</v>
      </c>
      <c r="K246" s="187">
        <f t="shared" si="87"/>
        <v>0</v>
      </c>
      <c r="L246" s="187">
        <f t="shared" si="87"/>
        <v>0</v>
      </c>
      <c r="M246" s="187">
        <f t="shared" si="87"/>
        <v>0</v>
      </c>
      <c r="N246" s="187">
        <f t="shared" si="87"/>
        <v>0</v>
      </c>
      <c r="O246" s="187">
        <f t="shared" si="87"/>
        <v>0</v>
      </c>
      <c r="P246" s="187">
        <f t="shared" si="87"/>
        <v>0</v>
      </c>
      <c r="Q246" s="187">
        <f t="shared" si="87"/>
        <v>0</v>
      </c>
      <c r="R246" s="187">
        <f t="shared" si="87"/>
        <v>0</v>
      </c>
      <c r="S246" s="187">
        <f t="shared" si="87"/>
        <v>0</v>
      </c>
      <c r="T246" s="187">
        <f t="shared" si="87"/>
        <v>0</v>
      </c>
      <c r="U246" s="187">
        <f t="shared" si="60"/>
        <v>0</v>
      </c>
    </row>
    <row r="247" spans="1:21" ht="11.25">
      <c r="A247" s="187" t="s">
        <v>441</v>
      </c>
      <c r="B247" s="187">
        <v>865</v>
      </c>
      <c r="C247" s="187">
        <f aca="true" t="shared" si="88" ref="C247:T247">C180+C117+C56</f>
        <v>950000</v>
      </c>
      <c r="D247" s="187">
        <f t="shared" si="88"/>
        <v>0</v>
      </c>
      <c r="E247" s="187">
        <f t="shared" si="88"/>
        <v>0</v>
      </c>
      <c r="F247" s="187">
        <f t="shared" si="88"/>
        <v>0</v>
      </c>
      <c r="G247" s="187">
        <f t="shared" si="88"/>
        <v>0</v>
      </c>
      <c r="H247" s="187">
        <f t="shared" si="88"/>
        <v>0</v>
      </c>
      <c r="I247" s="187">
        <f t="shared" si="88"/>
        <v>0</v>
      </c>
      <c r="J247" s="187">
        <f t="shared" si="88"/>
        <v>0</v>
      </c>
      <c r="K247" s="187">
        <f t="shared" si="88"/>
        <v>0</v>
      </c>
      <c r="L247" s="187">
        <f t="shared" si="88"/>
        <v>0</v>
      </c>
      <c r="M247" s="187">
        <f t="shared" si="88"/>
        <v>0</v>
      </c>
      <c r="N247" s="187">
        <f t="shared" si="88"/>
        <v>0</v>
      </c>
      <c r="O247" s="187">
        <f t="shared" si="88"/>
        <v>0</v>
      </c>
      <c r="P247" s="187">
        <f t="shared" si="88"/>
        <v>0</v>
      </c>
      <c r="Q247" s="187">
        <f t="shared" si="88"/>
        <v>0</v>
      </c>
      <c r="R247" s="187">
        <f t="shared" si="88"/>
        <v>0</v>
      </c>
      <c r="S247" s="187">
        <f t="shared" si="88"/>
        <v>0</v>
      </c>
      <c r="T247" s="187">
        <f t="shared" si="88"/>
        <v>0</v>
      </c>
      <c r="U247" s="187">
        <f t="shared" si="60"/>
        <v>950000</v>
      </c>
    </row>
    <row r="248" spans="1:21" ht="11.25">
      <c r="A248" s="187" t="s">
        <v>442</v>
      </c>
      <c r="B248" s="187">
        <v>866</v>
      </c>
      <c r="C248" s="187">
        <f aca="true" t="shared" si="89" ref="C248:T248">C181+C119+C58</f>
        <v>0</v>
      </c>
      <c r="D248" s="187">
        <f t="shared" si="89"/>
        <v>0</v>
      </c>
      <c r="E248" s="187">
        <f t="shared" si="89"/>
        <v>0</v>
      </c>
      <c r="F248" s="187">
        <f t="shared" si="89"/>
        <v>4000</v>
      </c>
      <c r="G248" s="187">
        <f t="shared" si="89"/>
        <v>0</v>
      </c>
      <c r="H248" s="187">
        <f t="shared" si="89"/>
        <v>0</v>
      </c>
      <c r="I248" s="187">
        <f t="shared" si="89"/>
        <v>0</v>
      </c>
      <c r="J248" s="187">
        <f t="shared" si="89"/>
        <v>0</v>
      </c>
      <c r="K248" s="187">
        <f t="shared" si="89"/>
        <v>70726</v>
      </c>
      <c r="L248" s="187">
        <f t="shared" si="89"/>
        <v>0</v>
      </c>
      <c r="M248" s="187">
        <f t="shared" si="89"/>
        <v>0</v>
      </c>
      <c r="N248" s="187">
        <f t="shared" si="89"/>
        <v>0</v>
      </c>
      <c r="O248" s="187">
        <f t="shared" si="89"/>
        <v>0</v>
      </c>
      <c r="P248" s="187">
        <f t="shared" si="89"/>
        <v>0</v>
      </c>
      <c r="Q248" s="187">
        <f t="shared" si="89"/>
        <v>0</v>
      </c>
      <c r="R248" s="187">
        <f t="shared" si="89"/>
        <v>0</v>
      </c>
      <c r="S248" s="187">
        <f t="shared" si="89"/>
        <v>0</v>
      </c>
      <c r="T248" s="187">
        <f t="shared" si="89"/>
        <v>0</v>
      </c>
      <c r="U248" s="187">
        <f t="shared" si="60"/>
        <v>74726</v>
      </c>
    </row>
    <row r="249" spans="1:21" ht="11.25">
      <c r="A249" s="187" t="s">
        <v>370</v>
      </c>
      <c r="B249" s="187">
        <v>898</v>
      </c>
      <c r="C249" s="187">
        <f aca="true" t="shared" si="90" ref="C249:T249">C182+C120+C59</f>
        <v>133845</v>
      </c>
      <c r="D249" s="187">
        <f t="shared" si="90"/>
        <v>20271</v>
      </c>
      <c r="E249" s="187">
        <f t="shared" si="90"/>
        <v>0</v>
      </c>
      <c r="F249" s="187">
        <f t="shared" si="90"/>
        <v>18210</v>
      </c>
      <c r="G249" s="187">
        <f t="shared" si="90"/>
        <v>22445</v>
      </c>
      <c r="H249" s="187">
        <f t="shared" si="90"/>
        <v>23105</v>
      </c>
      <c r="I249" s="187">
        <f t="shared" si="90"/>
        <v>28480</v>
      </c>
      <c r="J249" s="187">
        <f t="shared" si="90"/>
        <v>20448</v>
      </c>
      <c r="K249" s="187">
        <f t="shared" si="90"/>
        <v>15941</v>
      </c>
      <c r="L249" s="187">
        <f t="shared" si="90"/>
        <v>0</v>
      </c>
      <c r="M249" s="187">
        <f t="shared" si="90"/>
        <v>0</v>
      </c>
      <c r="N249" s="187">
        <f t="shared" si="90"/>
        <v>0</v>
      </c>
      <c r="O249" s="187">
        <f t="shared" si="90"/>
        <v>0</v>
      </c>
      <c r="P249" s="187">
        <f t="shared" si="90"/>
        <v>0</v>
      </c>
      <c r="Q249" s="187">
        <f t="shared" si="90"/>
        <v>0</v>
      </c>
      <c r="R249" s="187">
        <f t="shared" si="90"/>
        <v>0</v>
      </c>
      <c r="S249" s="187">
        <f t="shared" si="90"/>
        <v>0</v>
      </c>
      <c r="T249" s="187">
        <f t="shared" si="90"/>
        <v>0</v>
      </c>
      <c r="U249" s="187">
        <f t="shared" si="60"/>
        <v>282745</v>
      </c>
    </row>
    <row r="250" spans="1:21" ht="11.25">
      <c r="A250" s="188" t="s">
        <v>371</v>
      </c>
      <c r="B250" s="188"/>
      <c r="C250" s="188">
        <f>SUM(C245:C249)</f>
        <v>1350145</v>
      </c>
      <c r="D250" s="188">
        <f>SUM(D245:D249)</f>
        <v>20271</v>
      </c>
      <c r="E250" s="188">
        <f aca="true" t="shared" si="91" ref="E250:U250">SUM(E245:E249)</f>
        <v>0</v>
      </c>
      <c r="F250" s="188">
        <f t="shared" si="91"/>
        <v>22210</v>
      </c>
      <c r="G250" s="188">
        <f t="shared" si="91"/>
        <v>22445</v>
      </c>
      <c r="H250" s="188">
        <f t="shared" si="91"/>
        <v>23105</v>
      </c>
      <c r="I250" s="188">
        <f t="shared" si="91"/>
        <v>28480</v>
      </c>
      <c r="J250" s="188">
        <f t="shared" si="91"/>
        <v>20448</v>
      </c>
      <c r="K250" s="188">
        <f>SUM(K245:K249)</f>
        <v>86667</v>
      </c>
      <c r="L250" s="188">
        <f t="shared" si="91"/>
        <v>0</v>
      </c>
      <c r="M250" s="188">
        <f t="shared" si="91"/>
        <v>0</v>
      </c>
      <c r="N250" s="188">
        <f t="shared" si="91"/>
        <v>0</v>
      </c>
      <c r="O250" s="188">
        <f t="shared" si="91"/>
        <v>0</v>
      </c>
      <c r="P250" s="188">
        <f t="shared" si="91"/>
        <v>0</v>
      </c>
      <c r="Q250" s="188">
        <f t="shared" si="91"/>
        <v>0</v>
      </c>
      <c r="R250" s="188">
        <f t="shared" si="91"/>
        <v>0</v>
      </c>
      <c r="S250" s="188">
        <f t="shared" si="91"/>
        <v>0</v>
      </c>
      <c r="T250" s="188">
        <f t="shared" si="91"/>
        <v>0</v>
      </c>
      <c r="U250" s="188">
        <f t="shared" si="91"/>
        <v>1573771</v>
      </c>
    </row>
    <row r="251" spans="1:21" ht="11.25">
      <c r="A251" s="212" t="s">
        <v>444</v>
      </c>
      <c r="B251" s="187">
        <v>910</v>
      </c>
      <c r="C251" s="187">
        <f>C184</f>
        <v>443475</v>
      </c>
      <c r="D251" s="212"/>
      <c r="E251" s="212"/>
      <c r="F251" s="212"/>
      <c r="G251" s="212"/>
      <c r="H251" s="212"/>
      <c r="I251" s="212"/>
      <c r="J251" s="212"/>
      <c r="K251" s="212"/>
      <c r="L251" s="212"/>
      <c r="M251" s="212"/>
      <c r="N251" s="212"/>
      <c r="O251" s="212"/>
      <c r="P251" s="212"/>
      <c r="Q251" s="212"/>
      <c r="R251" s="212"/>
      <c r="S251" s="212"/>
      <c r="T251" s="212"/>
      <c r="U251" s="212">
        <f>SUM(C251:S251)</f>
        <v>443475</v>
      </c>
    </row>
    <row r="252" spans="1:21" ht="11.25">
      <c r="A252" s="212" t="s">
        <v>566</v>
      </c>
      <c r="B252" s="187">
        <v>998</v>
      </c>
      <c r="C252" s="212">
        <f>C185</f>
        <v>600000</v>
      </c>
      <c r="D252" s="212"/>
      <c r="E252" s="212"/>
      <c r="F252" s="212"/>
      <c r="G252" s="212"/>
      <c r="H252" s="212"/>
      <c r="I252" s="212"/>
      <c r="J252" s="212"/>
      <c r="K252" s="212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>
        <f>SUM(C252:S252)</f>
        <v>600000</v>
      </c>
    </row>
    <row r="253" spans="1:21" ht="11.25">
      <c r="A253" s="189" t="s">
        <v>372</v>
      </c>
      <c r="B253" s="189"/>
      <c r="C253" s="189">
        <f>C199+C204+C213+C218+C225+C237+C244+C250+C251+C252</f>
        <v>16137100</v>
      </c>
      <c r="D253" s="189">
        <f aca="true" t="shared" si="92" ref="D253:T253">D199+D204+D213+D218+D225+D237+D244+D250+D251+D252</f>
        <v>296719</v>
      </c>
      <c r="E253" s="189">
        <f t="shared" si="92"/>
        <v>0</v>
      </c>
      <c r="F253" s="189">
        <f t="shared" si="92"/>
        <v>377188</v>
      </c>
      <c r="G253" s="189">
        <f t="shared" si="92"/>
        <v>249029</v>
      </c>
      <c r="H253" s="189">
        <f t="shared" si="92"/>
        <v>228528</v>
      </c>
      <c r="I253" s="189">
        <f t="shared" si="92"/>
        <v>675662</v>
      </c>
      <c r="J253" s="189">
        <f t="shared" si="92"/>
        <v>206800</v>
      </c>
      <c r="K253" s="189">
        <f t="shared" si="92"/>
        <v>1688400</v>
      </c>
      <c r="L253" s="189">
        <f t="shared" si="92"/>
        <v>115590</v>
      </c>
      <c r="M253" s="189">
        <f t="shared" si="92"/>
        <v>207414</v>
      </c>
      <c r="N253" s="189">
        <f t="shared" si="92"/>
        <v>676271</v>
      </c>
      <c r="O253" s="189">
        <f t="shared" si="92"/>
        <v>696256</v>
      </c>
      <c r="P253" s="189">
        <f t="shared" si="92"/>
        <v>614592</v>
      </c>
      <c r="Q253" s="189">
        <f t="shared" si="92"/>
        <v>489269</v>
      </c>
      <c r="R253" s="189">
        <f t="shared" si="92"/>
        <v>203181</v>
      </c>
      <c r="S253" s="189">
        <f t="shared" si="92"/>
        <v>256167</v>
      </c>
      <c r="T253" s="189">
        <f t="shared" si="92"/>
        <v>670012</v>
      </c>
      <c r="U253" s="189">
        <f>U199+U204+U213+U218+U225+U237+U244+U250+U251+U252</f>
        <v>23788178</v>
      </c>
    </row>
    <row r="254" spans="1:21" ht="11.25">
      <c r="A254" s="216" t="s">
        <v>446</v>
      </c>
      <c r="B254" s="216"/>
      <c r="C254" s="216">
        <f aca="true" t="shared" si="93" ref="C254:U254">C253-C62</f>
        <v>13051674</v>
      </c>
      <c r="D254" s="216">
        <f t="shared" si="93"/>
        <v>261161</v>
      </c>
      <c r="E254" s="216">
        <f t="shared" si="93"/>
        <v>0</v>
      </c>
      <c r="F254" s="216">
        <f t="shared" si="93"/>
        <v>319265</v>
      </c>
      <c r="G254" s="216">
        <f t="shared" si="93"/>
        <v>172780</v>
      </c>
      <c r="H254" s="216">
        <f t="shared" si="93"/>
        <v>178408</v>
      </c>
      <c r="I254" s="216">
        <f t="shared" si="93"/>
        <v>475009</v>
      </c>
      <c r="J254" s="216">
        <f t="shared" si="93"/>
        <v>147733</v>
      </c>
      <c r="K254" s="216">
        <f t="shared" si="93"/>
        <v>1688400</v>
      </c>
      <c r="L254" s="216">
        <f t="shared" si="93"/>
        <v>32000</v>
      </c>
      <c r="M254" s="216">
        <f t="shared" si="93"/>
        <v>30000</v>
      </c>
      <c r="N254" s="216">
        <f t="shared" si="93"/>
        <v>56638</v>
      </c>
      <c r="O254" s="216">
        <f t="shared" si="93"/>
        <v>125500</v>
      </c>
      <c r="P254" s="216">
        <f t="shared" si="93"/>
        <v>67000</v>
      </c>
      <c r="Q254" s="216">
        <f t="shared" si="93"/>
        <v>65140</v>
      </c>
      <c r="R254" s="216">
        <f t="shared" si="93"/>
        <v>38130</v>
      </c>
      <c r="S254" s="216">
        <f t="shared" si="93"/>
        <v>44372</v>
      </c>
      <c r="T254" s="216">
        <f t="shared" si="93"/>
        <v>0</v>
      </c>
      <c r="U254" s="216">
        <f t="shared" si="93"/>
        <v>16753210</v>
      </c>
    </row>
    <row r="255" spans="1:21" ht="11.25">
      <c r="A255" s="213"/>
      <c r="B255" s="213"/>
      <c r="C255" s="213"/>
      <c r="D255" s="213"/>
      <c r="E255" s="213"/>
      <c r="F255" s="213"/>
      <c r="G255" s="213"/>
      <c r="H255" s="213"/>
      <c r="I255" s="213"/>
      <c r="J255" s="213"/>
      <c r="K255" s="213"/>
      <c r="L255" s="213"/>
      <c r="M255" s="213"/>
      <c r="N255" s="213"/>
      <c r="O255" s="213"/>
      <c r="P255" s="213"/>
      <c r="Q255" s="213"/>
      <c r="R255" s="213"/>
      <c r="S255" s="213"/>
      <c r="T255" s="213"/>
      <c r="U255" s="213"/>
    </row>
    <row r="256" spans="1:5" ht="11.25">
      <c r="A256" s="171" t="s">
        <v>171</v>
      </c>
      <c r="E256" s="171" t="s">
        <v>450</v>
      </c>
    </row>
    <row r="257" spans="1:5" ht="11.25">
      <c r="A257" s="171" t="s">
        <v>490</v>
      </c>
      <c r="E257" s="171" t="s">
        <v>172</v>
      </c>
    </row>
    <row r="258" spans="1:8" ht="11.25">
      <c r="A258" s="171" t="s">
        <v>486</v>
      </c>
      <c r="H258" s="171" t="s">
        <v>142</v>
      </c>
    </row>
  </sheetData>
  <printOptions/>
  <pageMargins left="0.16" right="0.29" top="0.19" bottom="0.17" header="0.16" footer="0.16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8"/>
  <sheetViews>
    <sheetView workbookViewId="0" topLeftCell="B1">
      <selection activeCell="M34" sqref="M34"/>
    </sheetView>
  </sheetViews>
  <sheetFormatPr defaultColWidth="9.140625" defaultRowHeight="12"/>
  <cols>
    <col min="1" max="1" width="48.140625" style="1" customWidth="1"/>
    <col min="2" max="2" width="6.7109375" style="1" customWidth="1"/>
    <col min="3" max="3" width="14.421875" style="1" customWidth="1"/>
    <col min="4" max="4" width="10.28125" style="1" customWidth="1"/>
    <col min="5" max="5" width="15.421875" style="1" customWidth="1"/>
    <col min="6" max="6" width="15.00390625" style="1" customWidth="1"/>
    <col min="7" max="7" width="11.140625" style="1" customWidth="1"/>
    <col min="8" max="8" width="15.421875" style="1" customWidth="1"/>
    <col min="9" max="9" width="14.7109375" style="1" customWidth="1"/>
    <col min="10" max="10" width="13.00390625" style="1" customWidth="1"/>
    <col min="11" max="11" width="15.28125" style="1" customWidth="1"/>
    <col min="12" max="12" width="10.421875" style="1" customWidth="1"/>
    <col min="13" max="16384" width="9.28125" style="1" customWidth="1"/>
  </cols>
  <sheetData>
    <row r="1" spans="1:11" ht="14.25">
      <c r="A1" s="335" t="s">
        <v>182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 ht="14.25">
      <c r="A2" s="232"/>
      <c r="B2" s="232"/>
      <c r="C2" s="232"/>
      <c r="D2" s="232"/>
      <c r="E2" s="232"/>
      <c r="F2" s="232"/>
      <c r="G2" s="232"/>
      <c r="H2" s="232"/>
      <c r="I2" s="232"/>
      <c r="J2" s="202" t="s">
        <v>181</v>
      </c>
      <c r="K2" s="232"/>
    </row>
    <row r="3" spans="1:11" ht="12.75">
      <c r="A3" s="356" t="s">
        <v>475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</row>
    <row r="4" spans="1:11" ht="12.75" customHeight="1">
      <c r="A4" s="353" t="s">
        <v>76</v>
      </c>
      <c r="B4" s="353" t="s">
        <v>15</v>
      </c>
      <c r="C4" s="350" t="s">
        <v>77</v>
      </c>
      <c r="D4" s="351"/>
      <c r="E4" s="352"/>
      <c r="F4" s="350" t="s">
        <v>13</v>
      </c>
      <c r="G4" s="351"/>
      <c r="H4" s="352"/>
      <c r="I4" s="350" t="s">
        <v>14</v>
      </c>
      <c r="J4" s="351"/>
      <c r="K4" s="352"/>
    </row>
    <row r="5" spans="1:11" ht="13.5" customHeight="1">
      <c r="A5" s="353"/>
      <c r="B5" s="353"/>
      <c r="C5" s="354" t="s">
        <v>504</v>
      </c>
      <c r="D5" s="27"/>
      <c r="E5" s="354" t="s">
        <v>461</v>
      </c>
      <c r="F5" s="354" t="s">
        <v>504</v>
      </c>
      <c r="G5" s="27"/>
      <c r="H5" s="354" t="s">
        <v>461</v>
      </c>
      <c r="I5" s="354" t="s">
        <v>504</v>
      </c>
      <c r="J5" s="27"/>
      <c r="K5" s="354" t="s">
        <v>461</v>
      </c>
    </row>
    <row r="6" spans="1:11" ht="31.5" customHeight="1">
      <c r="A6" s="353"/>
      <c r="B6" s="353"/>
      <c r="C6" s="355"/>
      <c r="D6" s="28" t="s">
        <v>460</v>
      </c>
      <c r="E6" s="355"/>
      <c r="F6" s="355"/>
      <c r="G6" s="28" t="s">
        <v>460</v>
      </c>
      <c r="H6" s="355"/>
      <c r="I6" s="355"/>
      <c r="J6" s="28" t="s">
        <v>460</v>
      </c>
      <c r="K6" s="355"/>
    </row>
    <row r="7" spans="1:11" ht="12.75">
      <c r="A7" s="3" t="s">
        <v>161</v>
      </c>
      <c r="B7" s="10" t="s">
        <v>101</v>
      </c>
      <c r="C7" s="233">
        <f aca="true" t="shared" si="0" ref="C7:C12">I7</f>
        <v>200000</v>
      </c>
      <c r="D7" s="12">
        <f aca="true" t="shared" si="1" ref="D7:D12">J7</f>
        <v>127433</v>
      </c>
      <c r="E7" s="12">
        <f aca="true" t="shared" si="2" ref="E7:E12">K7</f>
        <v>130000</v>
      </c>
      <c r="F7" s="3"/>
      <c r="G7" s="3"/>
      <c r="H7" s="3"/>
      <c r="I7" s="3">
        <v>200000</v>
      </c>
      <c r="J7" s="3">
        <v>127433</v>
      </c>
      <c r="K7" s="3">
        <v>130000</v>
      </c>
    </row>
    <row r="8" spans="1:11" ht="12.75">
      <c r="A8" s="3" t="s">
        <v>16</v>
      </c>
      <c r="B8" s="10" t="s">
        <v>1</v>
      </c>
      <c r="C8" s="233">
        <f t="shared" si="0"/>
        <v>1960000</v>
      </c>
      <c r="D8" s="12">
        <f t="shared" si="1"/>
        <v>1556616</v>
      </c>
      <c r="E8" s="12">
        <f t="shared" si="2"/>
        <v>2000000</v>
      </c>
      <c r="F8" s="3"/>
      <c r="G8" s="3"/>
      <c r="H8" s="3"/>
      <c r="I8" s="3">
        <v>1960000</v>
      </c>
      <c r="J8" s="3">
        <v>1556616</v>
      </c>
      <c r="K8" s="3">
        <v>2000000</v>
      </c>
    </row>
    <row r="9" spans="1:11" ht="12.75">
      <c r="A9" s="3" t="s">
        <v>17</v>
      </c>
      <c r="B9" s="10" t="s">
        <v>18</v>
      </c>
      <c r="C9" s="233">
        <f t="shared" si="0"/>
        <v>1010000</v>
      </c>
      <c r="D9" s="12">
        <f t="shared" si="1"/>
        <v>662332</v>
      </c>
      <c r="E9" s="12">
        <f t="shared" si="2"/>
        <v>520000</v>
      </c>
      <c r="F9" s="3"/>
      <c r="G9" s="3"/>
      <c r="H9" s="3"/>
      <c r="I9" s="3">
        <v>1010000</v>
      </c>
      <c r="J9" s="3">
        <v>662332</v>
      </c>
      <c r="K9" s="3">
        <v>520000</v>
      </c>
    </row>
    <row r="10" spans="1:11" ht="12.75">
      <c r="A10" s="3" t="s">
        <v>151</v>
      </c>
      <c r="B10" s="10" t="s">
        <v>19</v>
      </c>
      <c r="C10" s="233">
        <f t="shared" si="0"/>
        <v>2489025</v>
      </c>
      <c r="D10" s="12">
        <f t="shared" si="1"/>
        <v>1908938</v>
      </c>
      <c r="E10" s="12">
        <f t="shared" si="2"/>
        <v>2000000</v>
      </c>
      <c r="F10" s="3"/>
      <c r="G10" s="3"/>
      <c r="H10" s="3"/>
      <c r="I10" s="3">
        <v>2489025</v>
      </c>
      <c r="J10" s="3">
        <v>1908938</v>
      </c>
      <c r="K10" s="3">
        <v>2000000</v>
      </c>
    </row>
    <row r="11" spans="1:11" ht="12.75">
      <c r="A11" s="3" t="s">
        <v>239</v>
      </c>
      <c r="B11" s="10" t="s">
        <v>240</v>
      </c>
      <c r="C11" s="233">
        <f t="shared" si="0"/>
        <v>400000</v>
      </c>
      <c r="D11" s="12">
        <f t="shared" si="1"/>
        <v>706637</v>
      </c>
      <c r="E11" s="12">
        <f>K11</f>
        <v>950000</v>
      </c>
      <c r="F11" s="3"/>
      <c r="G11" s="3"/>
      <c r="H11" s="3"/>
      <c r="I11" s="3">
        <v>400000</v>
      </c>
      <c r="J11" s="3">
        <v>706637</v>
      </c>
      <c r="K11" s="3">
        <v>950000</v>
      </c>
    </row>
    <row r="12" spans="1:11" ht="12.75">
      <c r="A12" s="3" t="s">
        <v>82</v>
      </c>
      <c r="B12" s="10" t="s">
        <v>81</v>
      </c>
      <c r="C12" s="233">
        <f t="shared" si="0"/>
        <v>5000</v>
      </c>
      <c r="D12" s="12">
        <f t="shared" si="1"/>
        <v>2434</v>
      </c>
      <c r="E12" s="12">
        <f t="shared" si="2"/>
        <v>2500</v>
      </c>
      <c r="F12" s="3"/>
      <c r="G12" s="3"/>
      <c r="H12" s="3"/>
      <c r="I12" s="3">
        <v>5000</v>
      </c>
      <c r="J12" s="3">
        <v>2434</v>
      </c>
      <c r="K12" s="3">
        <v>2500</v>
      </c>
    </row>
    <row r="13" spans="1:11" ht="12.75">
      <c r="A13" s="9" t="s">
        <v>55</v>
      </c>
      <c r="B13" s="11"/>
      <c r="C13" s="234">
        <f>SUM(C7:C12)</f>
        <v>6064025</v>
      </c>
      <c r="D13" s="9">
        <f>SUM(D7:D12)</f>
        <v>4964390</v>
      </c>
      <c r="E13" s="9">
        <f>SUM(E7:E12)</f>
        <v>5602500</v>
      </c>
      <c r="F13" s="9"/>
      <c r="G13" s="9"/>
      <c r="H13" s="9"/>
      <c r="I13" s="9">
        <f>SUM(I7:I12)</f>
        <v>6064025</v>
      </c>
      <c r="J13" s="9">
        <f>SUM(J7:J12)</f>
        <v>4964390</v>
      </c>
      <c r="K13" s="9">
        <f>SUM(K7:K12)</f>
        <v>5602500</v>
      </c>
    </row>
    <row r="14" spans="1:11" ht="12.75">
      <c r="A14" s="3" t="s">
        <v>152</v>
      </c>
      <c r="B14" s="10" t="s">
        <v>20</v>
      </c>
      <c r="C14" s="233">
        <f>I14</f>
        <v>240000</v>
      </c>
      <c r="D14" s="12">
        <f>J14</f>
        <v>202463</v>
      </c>
      <c r="E14" s="12">
        <f>K14</f>
        <v>200000</v>
      </c>
      <c r="F14" s="3"/>
      <c r="G14" s="3"/>
      <c r="H14" s="3"/>
      <c r="I14" s="3">
        <v>240000</v>
      </c>
      <c r="J14" s="3">
        <v>202463</v>
      </c>
      <c r="K14" s="3">
        <v>200000</v>
      </c>
    </row>
    <row r="15" spans="1:11" ht="12.75">
      <c r="A15" s="3" t="s">
        <v>21</v>
      </c>
      <c r="B15" s="10" t="s">
        <v>22</v>
      </c>
      <c r="C15" s="233">
        <f aca="true" t="shared" si="3" ref="C15:C43">I15</f>
        <v>116359</v>
      </c>
      <c r="D15" s="12">
        <f aca="true" t="shared" si="4" ref="D15:D33">J15</f>
        <v>99038</v>
      </c>
      <c r="E15" s="12">
        <f aca="true" t="shared" si="5" ref="E15:E43">K15</f>
        <v>130000</v>
      </c>
      <c r="F15" s="3"/>
      <c r="G15" s="3"/>
      <c r="H15" s="3"/>
      <c r="I15" s="3">
        <v>116359</v>
      </c>
      <c r="J15" s="3">
        <v>99038</v>
      </c>
      <c r="K15" s="3">
        <v>130000</v>
      </c>
    </row>
    <row r="16" spans="1:11" ht="12.75">
      <c r="A16" s="3" t="s">
        <v>23</v>
      </c>
      <c r="B16" s="10" t="s">
        <v>24</v>
      </c>
      <c r="C16" s="233">
        <f t="shared" si="3"/>
        <v>493500</v>
      </c>
      <c r="D16" s="12">
        <f t="shared" si="4"/>
        <v>458407</v>
      </c>
      <c r="E16" s="12">
        <f t="shared" si="5"/>
        <v>460000</v>
      </c>
      <c r="F16" s="3"/>
      <c r="G16" s="3"/>
      <c r="H16" s="3"/>
      <c r="I16" s="3">
        <v>493500</v>
      </c>
      <c r="J16" s="3">
        <v>458407</v>
      </c>
      <c r="K16" s="3">
        <v>460000</v>
      </c>
    </row>
    <row r="17" spans="1:11" ht="12.75">
      <c r="A17" s="3" t="s">
        <v>25</v>
      </c>
      <c r="B17" s="10" t="s">
        <v>26</v>
      </c>
      <c r="C17" s="233">
        <f t="shared" si="3"/>
        <v>150000</v>
      </c>
      <c r="D17" s="12">
        <f t="shared" si="4"/>
        <v>0</v>
      </c>
      <c r="E17" s="12">
        <f t="shared" si="5"/>
        <v>120000</v>
      </c>
      <c r="F17" s="3"/>
      <c r="G17" s="3"/>
      <c r="H17" s="3"/>
      <c r="I17" s="3">
        <v>150000</v>
      </c>
      <c r="J17" s="3"/>
      <c r="K17" s="3">
        <v>120000</v>
      </c>
    </row>
    <row r="18" spans="1:11" ht="12.75">
      <c r="A18" s="3" t="s">
        <v>27</v>
      </c>
      <c r="B18" s="10" t="s">
        <v>9</v>
      </c>
      <c r="C18" s="233">
        <f t="shared" si="3"/>
        <v>5000</v>
      </c>
      <c r="D18" s="12">
        <f t="shared" si="4"/>
        <v>2544</v>
      </c>
      <c r="E18" s="12">
        <f t="shared" si="5"/>
        <v>2600</v>
      </c>
      <c r="F18" s="3"/>
      <c r="G18" s="3"/>
      <c r="H18" s="3"/>
      <c r="I18" s="3">
        <v>5000</v>
      </c>
      <c r="J18" s="3">
        <v>2544</v>
      </c>
      <c r="K18" s="3">
        <v>2600</v>
      </c>
    </row>
    <row r="19" spans="1:11" ht="12.75">
      <c r="A19" s="3" t="s">
        <v>149</v>
      </c>
      <c r="B19" s="10" t="s">
        <v>148</v>
      </c>
      <c r="C19" s="233">
        <f t="shared" si="3"/>
        <v>0</v>
      </c>
      <c r="D19" s="12">
        <f t="shared" si="4"/>
        <v>0</v>
      </c>
      <c r="E19" s="12">
        <f t="shared" si="5"/>
        <v>0</v>
      </c>
      <c r="F19" s="3"/>
      <c r="G19" s="3"/>
      <c r="H19" s="3"/>
      <c r="I19" s="3"/>
      <c r="J19" s="3"/>
      <c r="K19" s="3"/>
    </row>
    <row r="20" spans="1:11" ht="12.75">
      <c r="A20" s="3" t="s">
        <v>79</v>
      </c>
      <c r="B20" s="10" t="s">
        <v>28</v>
      </c>
      <c r="C20" s="233">
        <f t="shared" si="3"/>
        <v>45000</v>
      </c>
      <c r="D20" s="12">
        <f t="shared" si="4"/>
        <v>41776</v>
      </c>
      <c r="E20" s="12">
        <f t="shared" si="5"/>
        <v>95000</v>
      </c>
      <c r="F20" s="3"/>
      <c r="G20" s="3"/>
      <c r="H20" s="3"/>
      <c r="I20" s="3">
        <v>45000</v>
      </c>
      <c r="J20" s="3">
        <v>41776</v>
      </c>
      <c r="K20" s="3">
        <v>95000</v>
      </c>
    </row>
    <row r="21" spans="1:11" ht="12.75">
      <c r="A21" s="3" t="s">
        <v>153</v>
      </c>
      <c r="B21" s="10" t="s">
        <v>29</v>
      </c>
      <c r="C21" s="233">
        <f t="shared" si="3"/>
        <v>800</v>
      </c>
      <c r="D21" s="12">
        <f t="shared" si="4"/>
        <v>1120</v>
      </c>
      <c r="E21" s="12">
        <f t="shared" si="5"/>
        <v>1000</v>
      </c>
      <c r="F21" s="3"/>
      <c r="G21" s="3"/>
      <c r="H21" s="3"/>
      <c r="I21" s="3">
        <v>800</v>
      </c>
      <c r="J21" s="3">
        <v>1120</v>
      </c>
      <c r="K21" s="3">
        <v>1000</v>
      </c>
    </row>
    <row r="22" spans="1:11" ht="12.75">
      <c r="A22" s="3" t="s">
        <v>154</v>
      </c>
      <c r="B22" s="10" t="s">
        <v>30</v>
      </c>
      <c r="C22" s="233">
        <f t="shared" si="3"/>
        <v>50000</v>
      </c>
      <c r="D22" s="12">
        <f t="shared" si="4"/>
        <v>54006</v>
      </c>
      <c r="E22" s="12">
        <f t="shared" si="5"/>
        <v>55000</v>
      </c>
      <c r="F22" s="3"/>
      <c r="G22" s="3"/>
      <c r="H22" s="3"/>
      <c r="I22" s="3">
        <v>50000</v>
      </c>
      <c r="J22" s="3">
        <v>54006</v>
      </c>
      <c r="K22" s="3">
        <v>55000</v>
      </c>
    </row>
    <row r="23" spans="1:11" ht="12.75">
      <c r="A23" s="3" t="s">
        <v>155</v>
      </c>
      <c r="B23" s="10" t="s">
        <v>31</v>
      </c>
      <c r="C23" s="233">
        <f t="shared" si="3"/>
        <v>130000</v>
      </c>
      <c r="D23" s="12">
        <f t="shared" si="4"/>
        <v>47292</v>
      </c>
      <c r="E23" s="12">
        <f t="shared" si="5"/>
        <v>49000</v>
      </c>
      <c r="F23" s="3"/>
      <c r="G23" s="3"/>
      <c r="H23" s="3"/>
      <c r="I23" s="3">
        <v>130000</v>
      </c>
      <c r="J23" s="3">
        <v>47292</v>
      </c>
      <c r="K23" s="3">
        <v>49000</v>
      </c>
    </row>
    <row r="24" spans="1:11" ht="12.75">
      <c r="A24" s="3" t="s">
        <v>32</v>
      </c>
      <c r="B24" s="10" t="s">
        <v>33</v>
      </c>
      <c r="C24" s="233">
        <f t="shared" si="3"/>
        <v>3093516</v>
      </c>
      <c r="D24" s="12">
        <f t="shared" si="4"/>
        <v>2689101</v>
      </c>
      <c r="E24" s="12">
        <f t="shared" si="5"/>
        <v>2670000</v>
      </c>
      <c r="F24" s="3"/>
      <c r="G24" s="3"/>
      <c r="H24" s="3"/>
      <c r="I24" s="3">
        <v>3093516</v>
      </c>
      <c r="J24" s="3">
        <v>2689101</v>
      </c>
      <c r="K24" s="3">
        <v>2670000</v>
      </c>
    </row>
    <row r="25" spans="1:11" ht="12.75">
      <c r="A25" s="3" t="s">
        <v>34</v>
      </c>
      <c r="B25" s="10" t="s">
        <v>35</v>
      </c>
      <c r="C25" s="233">
        <f t="shared" si="3"/>
        <v>0</v>
      </c>
      <c r="D25" s="12">
        <f t="shared" si="4"/>
        <v>0</v>
      </c>
      <c r="E25" s="12">
        <f t="shared" si="5"/>
        <v>0</v>
      </c>
      <c r="F25" s="3"/>
      <c r="G25" s="3"/>
      <c r="H25" s="3"/>
      <c r="I25" s="3"/>
      <c r="J25" s="3"/>
      <c r="K25" s="3"/>
    </row>
    <row r="26" spans="1:11" ht="12.75">
      <c r="A26" s="3" t="s">
        <v>75</v>
      </c>
      <c r="B26" s="10" t="s">
        <v>36</v>
      </c>
      <c r="C26" s="233">
        <f t="shared" si="3"/>
        <v>820000</v>
      </c>
      <c r="D26" s="12">
        <f t="shared" si="4"/>
        <v>728293</v>
      </c>
      <c r="E26" s="12">
        <f t="shared" si="5"/>
        <v>900000</v>
      </c>
      <c r="F26" s="3"/>
      <c r="G26" s="3"/>
      <c r="H26" s="3"/>
      <c r="I26" s="3">
        <v>820000</v>
      </c>
      <c r="J26" s="3">
        <v>728293</v>
      </c>
      <c r="K26" s="3">
        <v>900000</v>
      </c>
    </row>
    <row r="27" spans="1:11" ht="12.75">
      <c r="A27" s="3" t="s">
        <v>37</v>
      </c>
      <c r="B27" s="10" t="s">
        <v>38</v>
      </c>
      <c r="C27" s="233">
        <f t="shared" si="3"/>
        <v>244600</v>
      </c>
      <c r="D27" s="12">
        <f t="shared" si="4"/>
        <v>123265</v>
      </c>
      <c r="E27" s="12">
        <f t="shared" si="5"/>
        <v>125000</v>
      </c>
      <c r="F27" s="3"/>
      <c r="G27" s="3"/>
      <c r="H27" s="3"/>
      <c r="I27" s="3">
        <v>244600</v>
      </c>
      <c r="J27" s="3">
        <v>123265</v>
      </c>
      <c r="K27" s="3">
        <v>125000</v>
      </c>
    </row>
    <row r="28" spans="1:11" ht="12.75">
      <c r="A28" s="3" t="s">
        <v>39</v>
      </c>
      <c r="B28" s="10" t="s">
        <v>40</v>
      </c>
      <c r="C28" s="233">
        <f t="shared" si="3"/>
        <v>2000</v>
      </c>
      <c r="D28" s="12">
        <f t="shared" si="4"/>
        <v>1420</v>
      </c>
      <c r="E28" s="12">
        <f t="shared" si="5"/>
        <v>1500</v>
      </c>
      <c r="F28" s="3"/>
      <c r="G28" s="3"/>
      <c r="H28" s="3"/>
      <c r="I28" s="3">
        <v>2000</v>
      </c>
      <c r="J28" s="3">
        <v>1420</v>
      </c>
      <c r="K28" s="3">
        <v>1500</v>
      </c>
    </row>
    <row r="29" spans="1:11" ht="12.75">
      <c r="A29" s="3" t="s">
        <v>78</v>
      </c>
      <c r="B29" s="10" t="s">
        <v>41</v>
      </c>
      <c r="C29" s="233">
        <f t="shared" si="3"/>
        <v>56000</v>
      </c>
      <c r="D29" s="12">
        <f t="shared" si="4"/>
        <v>15284</v>
      </c>
      <c r="E29" s="12">
        <f t="shared" si="5"/>
        <v>0</v>
      </c>
      <c r="F29" s="3"/>
      <c r="G29" s="3"/>
      <c r="H29" s="3"/>
      <c r="I29" s="3">
        <v>56000</v>
      </c>
      <c r="J29" s="3">
        <v>15284</v>
      </c>
      <c r="K29" s="3"/>
    </row>
    <row r="30" spans="1:11" ht="12.75">
      <c r="A30" s="3" t="s">
        <v>144</v>
      </c>
      <c r="B30" s="10" t="s">
        <v>145</v>
      </c>
      <c r="C30" s="233">
        <f t="shared" si="3"/>
        <v>2700</v>
      </c>
      <c r="D30" s="12">
        <f t="shared" si="4"/>
        <v>2498</v>
      </c>
      <c r="E30" s="12">
        <f t="shared" si="5"/>
        <v>2500</v>
      </c>
      <c r="F30" s="3"/>
      <c r="G30" s="3"/>
      <c r="H30" s="3"/>
      <c r="I30" s="3">
        <v>2700</v>
      </c>
      <c r="J30" s="3">
        <v>2498</v>
      </c>
      <c r="K30" s="3">
        <v>2500</v>
      </c>
    </row>
    <row r="31" spans="1:11" ht="12.75">
      <c r="A31" s="3" t="s">
        <v>42</v>
      </c>
      <c r="B31" s="10" t="s">
        <v>10</v>
      </c>
      <c r="C31" s="233">
        <f t="shared" si="3"/>
        <v>2700</v>
      </c>
      <c r="D31" s="12">
        <f t="shared" si="4"/>
        <v>3022</v>
      </c>
      <c r="E31" s="12">
        <f t="shared" si="5"/>
        <v>3000</v>
      </c>
      <c r="F31" s="3"/>
      <c r="G31" s="3"/>
      <c r="H31" s="3"/>
      <c r="I31" s="3">
        <v>2700</v>
      </c>
      <c r="J31" s="3">
        <v>3022</v>
      </c>
      <c r="K31" s="3">
        <v>3000</v>
      </c>
    </row>
    <row r="32" spans="1:11" ht="12.75">
      <c r="A32" s="3" t="s">
        <v>156</v>
      </c>
      <c r="B32" s="10" t="s">
        <v>43</v>
      </c>
      <c r="C32" s="233">
        <f t="shared" si="3"/>
        <v>13000</v>
      </c>
      <c r="D32" s="12">
        <f t="shared" si="4"/>
        <v>12621</v>
      </c>
      <c r="E32" s="12">
        <f t="shared" si="5"/>
        <v>0</v>
      </c>
      <c r="F32" s="3"/>
      <c r="G32" s="3"/>
      <c r="H32" s="3"/>
      <c r="I32" s="3">
        <v>13000</v>
      </c>
      <c r="J32" s="3">
        <v>12621</v>
      </c>
      <c r="K32" s="3"/>
    </row>
    <row r="33" spans="1:11" ht="12.75">
      <c r="A33" s="3" t="s">
        <v>44</v>
      </c>
      <c r="B33" s="10" t="s">
        <v>7</v>
      </c>
      <c r="C33" s="233">
        <f t="shared" si="3"/>
        <v>21000</v>
      </c>
      <c r="D33" s="12">
        <f t="shared" si="4"/>
        <v>17712</v>
      </c>
      <c r="E33" s="12">
        <f t="shared" si="5"/>
        <v>18000</v>
      </c>
      <c r="F33" s="3"/>
      <c r="G33" s="3"/>
      <c r="H33" s="3"/>
      <c r="I33" s="3">
        <v>21000</v>
      </c>
      <c r="J33" s="3">
        <v>17712</v>
      </c>
      <c r="K33" s="3">
        <v>18000</v>
      </c>
    </row>
    <row r="34" spans="1:11" ht="12.75">
      <c r="A34" s="3" t="s">
        <v>160</v>
      </c>
      <c r="B34" s="10" t="s">
        <v>150</v>
      </c>
      <c r="C34" s="233">
        <f>F34</f>
        <v>-51</v>
      </c>
      <c r="D34" s="12">
        <f>G34</f>
        <v>-51</v>
      </c>
      <c r="E34" s="12">
        <f t="shared" si="5"/>
        <v>0</v>
      </c>
      <c r="F34" s="3">
        <v>-51</v>
      </c>
      <c r="G34" s="3">
        <v>-51</v>
      </c>
      <c r="H34" s="3"/>
      <c r="I34" s="3"/>
      <c r="J34" s="3"/>
      <c r="K34" s="3"/>
    </row>
    <row r="35" spans="1:11" ht="12.75">
      <c r="A35" s="3" t="s">
        <v>84</v>
      </c>
      <c r="B35" s="10" t="s">
        <v>83</v>
      </c>
      <c r="C35" s="233">
        <f>F35+I35</f>
        <v>5194</v>
      </c>
      <c r="D35" s="12">
        <f>G35+J35</f>
        <v>6277</v>
      </c>
      <c r="E35" s="12">
        <f>K35</f>
        <v>0</v>
      </c>
      <c r="F35" s="3">
        <v>4194</v>
      </c>
      <c r="G35" s="3">
        <v>4194</v>
      </c>
      <c r="H35" s="3"/>
      <c r="I35" s="3">
        <v>1000</v>
      </c>
      <c r="J35" s="3">
        <v>2083</v>
      </c>
      <c r="K35" s="3"/>
    </row>
    <row r="36" spans="1:11" ht="12.75">
      <c r="A36" s="3" t="s">
        <v>45</v>
      </c>
      <c r="B36" s="10" t="s">
        <v>11</v>
      </c>
      <c r="C36" s="233">
        <f t="shared" si="3"/>
        <v>29500</v>
      </c>
      <c r="D36" s="12">
        <f aca="true" t="shared" si="6" ref="D36:D43">J36</f>
        <v>22412</v>
      </c>
      <c r="E36" s="12">
        <f t="shared" si="5"/>
        <v>22400</v>
      </c>
      <c r="F36" s="3"/>
      <c r="G36" s="3"/>
      <c r="H36" s="3"/>
      <c r="I36" s="3">
        <v>29500</v>
      </c>
      <c r="J36" s="3">
        <v>22412</v>
      </c>
      <c r="K36" s="3">
        <v>22400</v>
      </c>
    </row>
    <row r="37" spans="1:11" ht="12.75">
      <c r="A37" s="3" t="s">
        <v>97</v>
      </c>
      <c r="B37" s="10" t="s">
        <v>46</v>
      </c>
      <c r="C37" s="233">
        <f t="shared" si="3"/>
        <v>-299384</v>
      </c>
      <c r="D37" s="12">
        <f t="shared" si="6"/>
        <v>-243796</v>
      </c>
      <c r="E37" s="12">
        <f t="shared" si="5"/>
        <v>-245000</v>
      </c>
      <c r="F37" s="3"/>
      <c r="G37" s="3"/>
      <c r="H37" s="3"/>
      <c r="I37" s="3">
        <v>-299384</v>
      </c>
      <c r="J37" s="3">
        <v>-243796</v>
      </c>
      <c r="K37" s="3">
        <v>-245000</v>
      </c>
    </row>
    <row r="38" spans="1:11" ht="12.75">
      <c r="A38" s="3" t="s">
        <v>100</v>
      </c>
      <c r="B38" s="10" t="s">
        <v>71</v>
      </c>
      <c r="C38" s="233">
        <f t="shared" si="3"/>
        <v>-91771</v>
      </c>
      <c r="D38" s="12">
        <f t="shared" si="6"/>
        <v>-64372</v>
      </c>
      <c r="E38" s="12">
        <f t="shared" si="5"/>
        <v>-65000</v>
      </c>
      <c r="F38" s="3"/>
      <c r="G38" s="3"/>
      <c r="H38" s="3"/>
      <c r="I38" s="3">
        <v>-91771</v>
      </c>
      <c r="J38" s="3">
        <v>-64372</v>
      </c>
      <c r="K38" s="3">
        <v>-65000</v>
      </c>
    </row>
    <row r="39" spans="1:11" ht="12.75">
      <c r="A39" s="3" t="s">
        <v>87</v>
      </c>
      <c r="B39" s="10" t="s">
        <v>91</v>
      </c>
      <c r="C39" s="233">
        <f t="shared" si="3"/>
        <v>100000</v>
      </c>
      <c r="D39" s="12">
        <f t="shared" si="6"/>
        <v>33191</v>
      </c>
      <c r="E39" s="12">
        <f t="shared" si="5"/>
        <v>50000</v>
      </c>
      <c r="F39" s="3"/>
      <c r="G39" s="3"/>
      <c r="H39" s="3"/>
      <c r="I39" s="3">
        <v>100000</v>
      </c>
      <c r="J39" s="3">
        <v>33191</v>
      </c>
      <c r="K39" s="3">
        <v>50000</v>
      </c>
    </row>
    <row r="40" spans="1:11" ht="12.75">
      <c r="A40" s="3" t="s">
        <v>98</v>
      </c>
      <c r="B40" s="10" t="s">
        <v>92</v>
      </c>
      <c r="C40" s="233">
        <f t="shared" si="3"/>
        <v>50000</v>
      </c>
      <c r="D40" s="12">
        <f t="shared" si="6"/>
        <v>2253</v>
      </c>
      <c r="E40" s="12">
        <f t="shared" si="5"/>
        <v>3000</v>
      </c>
      <c r="F40" s="3"/>
      <c r="G40" s="3"/>
      <c r="H40" s="3"/>
      <c r="I40" s="3">
        <v>50000</v>
      </c>
      <c r="J40" s="3">
        <v>2253</v>
      </c>
      <c r="K40" s="3">
        <v>3000</v>
      </c>
    </row>
    <row r="41" spans="1:11" ht="12.75">
      <c r="A41" s="3" t="s">
        <v>47</v>
      </c>
      <c r="B41" s="10" t="s">
        <v>93</v>
      </c>
      <c r="C41" s="233">
        <f t="shared" si="3"/>
        <v>2626162</v>
      </c>
      <c r="D41" s="12">
        <f t="shared" si="6"/>
        <v>1197729</v>
      </c>
      <c r="E41" s="12">
        <f>K41</f>
        <v>1200000</v>
      </c>
      <c r="F41" s="3"/>
      <c r="G41" s="3"/>
      <c r="H41" s="3"/>
      <c r="I41" s="3">
        <v>2626162</v>
      </c>
      <c r="J41" s="3">
        <v>1197729</v>
      </c>
      <c r="K41" s="3">
        <v>1200000</v>
      </c>
    </row>
    <row r="42" spans="1:11" ht="12.75">
      <c r="A42" s="3" t="s">
        <v>48</v>
      </c>
      <c r="B42" s="10" t="s">
        <v>12</v>
      </c>
      <c r="C42" s="233">
        <f t="shared" si="3"/>
        <v>1060000</v>
      </c>
      <c r="D42" s="12">
        <f t="shared" si="6"/>
        <v>1174807</v>
      </c>
      <c r="E42" s="12">
        <f t="shared" si="5"/>
        <v>1150000</v>
      </c>
      <c r="F42" s="3"/>
      <c r="G42" s="3"/>
      <c r="H42" s="3"/>
      <c r="I42" s="3">
        <v>1060000</v>
      </c>
      <c r="J42" s="3">
        <v>1174807</v>
      </c>
      <c r="K42" s="3">
        <v>1150000</v>
      </c>
    </row>
    <row r="43" spans="1:11" ht="12.75">
      <c r="A43" s="3" t="s">
        <v>80</v>
      </c>
      <c r="B43" s="10" t="s">
        <v>2</v>
      </c>
      <c r="C43" s="233">
        <f t="shared" si="3"/>
        <v>7000</v>
      </c>
      <c r="D43" s="12">
        <f t="shared" si="6"/>
        <v>7420</v>
      </c>
      <c r="E43" s="12">
        <f t="shared" si="5"/>
        <v>0</v>
      </c>
      <c r="F43" s="3"/>
      <c r="G43" s="3"/>
      <c r="H43" s="3"/>
      <c r="I43" s="3">
        <v>7000</v>
      </c>
      <c r="J43" s="3">
        <v>7420</v>
      </c>
      <c r="K43" s="3"/>
    </row>
    <row r="44" spans="1:11" ht="12.75">
      <c r="A44" s="9" t="s">
        <v>49</v>
      </c>
      <c r="B44" s="11"/>
      <c r="C44" s="234">
        <f>SUM(C14:C43)</f>
        <v>8972825</v>
      </c>
      <c r="D44" s="9">
        <f>SUM(D14:D43)</f>
        <v>6635732</v>
      </c>
      <c r="E44" s="9">
        <f>SUM(E14:E43)</f>
        <v>6948000</v>
      </c>
      <c r="F44" s="9">
        <f>SUM(F34:F43)</f>
        <v>4143</v>
      </c>
      <c r="G44" s="9">
        <f>SUM(F44)</f>
        <v>4143</v>
      </c>
      <c r="H44" s="9"/>
      <c r="I44" s="9">
        <f>SUM(I14:I43)</f>
        <v>8968682</v>
      </c>
      <c r="J44" s="9">
        <f>SUM(J14:J43)</f>
        <v>6631589</v>
      </c>
      <c r="K44" s="9">
        <f>SUM(K14:K43)</f>
        <v>6948000</v>
      </c>
    </row>
    <row r="45" spans="1:11" ht="12.75">
      <c r="A45" s="9" t="s">
        <v>50</v>
      </c>
      <c r="B45" s="11"/>
      <c r="C45" s="234">
        <f>C44+C13</f>
        <v>15036850</v>
      </c>
      <c r="D45" s="9">
        <f>D44+D13</f>
        <v>11600122</v>
      </c>
      <c r="E45" s="9">
        <f>E44+E13</f>
        <v>12550500</v>
      </c>
      <c r="F45" s="9">
        <f>SUM(F44)</f>
        <v>4143</v>
      </c>
      <c r="G45" s="9">
        <f>SUM(F45)</f>
        <v>4143</v>
      </c>
      <c r="H45" s="9"/>
      <c r="I45" s="9">
        <f>I13+I44</f>
        <v>15032707</v>
      </c>
      <c r="J45" s="9">
        <f>J44+J13</f>
        <v>11595979</v>
      </c>
      <c r="K45" s="9">
        <f>K13+K44</f>
        <v>12550500</v>
      </c>
    </row>
    <row r="46" spans="1:11" ht="12.75">
      <c r="A46" s="3" t="s">
        <v>162</v>
      </c>
      <c r="B46" s="10" t="s">
        <v>51</v>
      </c>
      <c r="C46" s="233">
        <f>F46+I46</f>
        <v>6370242</v>
      </c>
      <c r="D46" s="12">
        <f>G46+J46</f>
        <v>6370242</v>
      </c>
      <c r="E46" s="12">
        <f>H46+K46</f>
        <v>6088525</v>
      </c>
      <c r="F46" s="3">
        <v>6370242</v>
      </c>
      <c r="G46" s="3">
        <v>6370242</v>
      </c>
      <c r="H46" s="3">
        <v>6088525</v>
      </c>
      <c r="I46" s="3"/>
      <c r="J46" s="3"/>
      <c r="K46" s="3"/>
    </row>
    <row r="47" spans="1:11" ht="12.75">
      <c r="A47" s="3" t="s">
        <v>163</v>
      </c>
      <c r="B47" s="10" t="s">
        <v>56</v>
      </c>
      <c r="C47" s="233">
        <f aca="true" t="shared" si="7" ref="C47:C80">F47+I47</f>
        <v>333900</v>
      </c>
      <c r="D47" s="12">
        <f aca="true" t="shared" si="8" ref="D47:D77">G47+J47</f>
        <v>333900</v>
      </c>
      <c r="E47" s="12">
        <f aca="true" t="shared" si="9" ref="E47:E59">H47+K47</f>
        <v>323500</v>
      </c>
      <c r="F47" s="3"/>
      <c r="G47" s="3"/>
      <c r="H47" s="3"/>
      <c r="I47" s="3">
        <v>333900</v>
      </c>
      <c r="J47" s="3">
        <v>333900</v>
      </c>
      <c r="K47" s="3">
        <v>323500</v>
      </c>
    </row>
    <row r="48" spans="1:11" ht="12.75">
      <c r="A48" s="3" t="s">
        <v>73</v>
      </c>
      <c r="B48" s="10" t="s">
        <v>58</v>
      </c>
      <c r="C48" s="233">
        <f t="shared" si="7"/>
        <v>318700</v>
      </c>
      <c r="D48" s="12">
        <f t="shared" si="8"/>
        <v>318700</v>
      </c>
      <c r="E48" s="12">
        <f t="shared" si="9"/>
        <v>318200</v>
      </c>
      <c r="F48" s="3"/>
      <c r="G48" s="3"/>
      <c r="H48" s="3"/>
      <c r="I48" s="3">
        <v>318700</v>
      </c>
      <c r="J48" s="3">
        <v>318700</v>
      </c>
      <c r="K48" s="3">
        <v>318200</v>
      </c>
    </row>
    <row r="49" spans="1:11" ht="12.75">
      <c r="A49" s="3" t="s">
        <v>95</v>
      </c>
      <c r="B49" s="10" t="s">
        <v>96</v>
      </c>
      <c r="C49" s="233">
        <f t="shared" si="7"/>
        <v>305844</v>
      </c>
      <c r="D49" s="12">
        <f t="shared" si="8"/>
        <v>305841</v>
      </c>
      <c r="E49" s="12">
        <f t="shared" si="9"/>
        <v>0</v>
      </c>
      <c r="F49" s="3">
        <v>305844</v>
      </c>
      <c r="G49" s="3">
        <v>305841</v>
      </c>
      <c r="H49" s="3"/>
      <c r="I49" s="3"/>
      <c r="J49" s="3"/>
      <c r="K49" s="3"/>
    </row>
    <row r="50" spans="1:11" ht="12.75">
      <c r="A50" s="3" t="s">
        <v>95</v>
      </c>
      <c r="B50" s="10" t="s">
        <v>185</v>
      </c>
      <c r="C50" s="233">
        <f t="shared" si="7"/>
        <v>259344</v>
      </c>
      <c r="D50" s="12">
        <f t="shared" si="8"/>
        <v>259344</v>
      </c>
      <c r="E50" s="12">
        <f t="shared" si="9"/>
        <v>0</v>
      </c>
      <c r="F50" s="3">
        <v>259344</v>
      </c>
      <c r="G50" s="3">
        <v>259344</v>
      </c>
      <c r="H50" s="3"/>
      <c r="I50" s="3"/>
      <c r="J50" s="3"/>
      <c r="K50" s="3"/>
    </row>
    <row r="51" spans="1:11" ht="12.75">
      <c r="A51" s="3" t="s">
        <v>157</v>
      </c>
      <c r="B51" s="10" t="s">
        <v>72</v>
      </c>
      <c r="C51" s="233">
        <f t="shared" si="7"/>
        <v>0</v>
      </c>
      <c r="D51" s="12">
        <f t="shared" si="8"/>
        <v>0</v>
      </c>
      <c r="E51" s="12">
        <f t="shared" si="9"/>
        <v>0</v>
      </c>
      <c r="F51" s="3"/>
      <c r="G51" s="3"/>
      <c r="H51" s="3"/>
      <c r="I51" s="3"/>
      <c r="J51" s="3"/>
      <c r="K51" s="3"/>
    </row>
    <row r="52" spans="1:11" ht="12.75">
      <c r="A52" s="3" t="s">
        <v>52</v>
      </c>
      <c r="B52" s="10" t="s">
        <v>53</v>
      </c>
      <c r="C52" s="233">
        <f t="shared" si="7"/>
        <v>0</v>
      </c>
      <c r="D52" s="12">
        <f t="shared" si="8"/>
        <v>0</v>
      </c>
      <c r="E52" s="12">
        <f t="shared" si="9"/>
        <v>0</v>
      </c>
      <c r="F52" s="3"/>
      <c r="G52" s="3"/>
      <c r="H52" s="3"/>
      <c r="I52" s="3"/>
      <c r="J52" s="3"/>
      <c r="K52" s="3"/>
    </row>
    <row r="53" spans="1:11" ht="12.75">
      <c r="A53" s="3" t="s">
        <v>86</v>
      </c>
      <c r="B53" s="10" t="s">
        <v>8</v>
      </c>
      <c r="C53" s="233">
        <f t="shared" si="7"/>
        <v>120234</v>
      </c>
      <c r="D53" s="12">
        <f t="shared" si="8"/>
        <v>120234</v>
      </c>
      <c r="E53" s="12">
        <f t="shared" si="9"/>
        <v>0</v>
      </c>
      <c r="F53" s="3">
        <v>89952</v>
      </c>
      <c r="G53" s="3">
        <v>89952</v>
      </c>
      <c r="H53" s="3"/>
      <c r="I53" s="3">
        <v>30282</v>
      </c>
      <c r="J53" s="3">
        <v>30282</v>
      </c>
      <c r="K53" s="3"/>
    </row>
    <row r="54" spans="1:11" ht="12.75">
      <c r="A54" s="3" t="s">
        <v>99</v>
      </c>
      <c r="B54" s="10" t="s">
        <v>85</v>
      </c>
      <c r="C54" s="233">
        <f t="shared" si="7"/>
        <v>0</v>
      </c>
      <c r="D54" s="12">
        <f t="shared" si="8"/>
        <v>-570</v>
      </c>
      <c r="E54" s="12">
        <f t="shared" si="9"/>
        <v>0</v>
      </c>
      <c r="F54" s="3"/>
      <c r="G54" s="3">
        <v>-570</v>
      </c>
      <c r="H54" s="3"/>
      <c r="I54" s="3"/>
      <c r="J54" s="3"/>
      <c r="K54" s="3"/>
    </row>
    <row r="55" spans="1:11" ht="12.75">
      <c r="A55" s="65" t="s">
        <v>242</v>
      </c>
      <c r="B55" s="68">
        <v>6102</v>
      </c>
      <c r="C55" s="233">
        <f t="shared" si="7"/>
        <v>0</v>
      </c>
      <c r="D55" s="69">
        <f>J55</f>
        <v>0</v>
      </c>
      <c r="E55" s="12">
        <f t="shared" si="9"/>
        <v>0</v>
      </c>
      <c r="F55" s="65"/>
      <c r="G55" s="65"/>
      <c r="H55" s="65"/>
      <c r="I55" s="3"/>
      <c r="J55" s="3"/>
      <c r="K55" s="3"/>
    </row>
    <row r="56" spans="1:11" ht="12.75">
      <c r="A56" s="3" t="s">
        <v>57</v>
      </c>
      <c r="B56" s="10" t="s">
        <v>54</v>
      </c>
      <c r="C56" s="233">
        <f t="shared" si="7"/>
        <v>26741</v>
      </c>
      <c r="D56" s="12">
        <f t="shared" si="8"/>
        <v>26741</v>
      </c>
      <c r="E56" s="12">
        <f t="shared" si="9"/>
        <v>0</v>
      </c>
      <c r="F56" s="3">
        <v>26741</v>
      </c>
      <c r="G56" s="3">
        <v>26741</v>
      </c>
      <c r="H56" s="3"/>
      <c r="I56" s="3"/>
      <c r="J56" s="3"/>
      <c r="K56" s="3"/>
    </row>
    <row r="57" spans="1:11" ht="12.75">
      <c r="A57" s="22" t="s">
        <v>88</v>
      </c>
      <c r="B57" s="10" t="s">
        <v>3</v>
      </c>
      <c r="C57" s="233">
        <f t="shared" si="7"/>
        <v>0</v>
      </c>
      <c r="D57" s="12">
        <f t="shared" si="8"/>
        <v>196416</v>
      </c>
      <c r="E57" s="12">
        <f t="shared" si="9"/>
        <v>0</v>
      </c>
      <c r="F57" s="3"/>
      <c r="G57" s="3"/>
      <c r="H57" s="3"/>
      <c r="I57" s="3"/>
      <c r="J57" s="3">
        <v>196416</v>
      </c>
      <c r="K57" s="65"/>
    </row>
    <row r="58" spans="1:11" ht="12.75">
      <c r="A58" s="22" t="s">
        <v>89</v>
      </c>
      <c r="B58" s="10" t="s">
        <v>4</v>
      </c>
      <c r="C58" s="233">
        <f t="shared" si="7"/>
        <v>-519481</v>
      </c>
      <c r="D58" s="12">
        <f t="shared" si="8"/>
        <v>-652791</v>
      </c>
      <c r="E58" s="12">
        <f t="shared" si="9"/>
        <v>-732502</v>
      </c>
      <c r="F58" s="3"/>
      <c r="G58" s="3"/>
      <c r="H58" s="3"/>
      <c r="I58" s="3">
        <v>-519481</v>
      </c>
      <c r="J58" s="3">
        <v>-652791</v>
      </c>
      <c r="K58" s="3">
        <v>-732502</v>
      </c>
    </row>
    <row r="59" spans="1:11" ht="12.75">
      <c r="A59" s="3" t="s">
        <v>90</v>
      </c>
      <c r="B59" s="10" t="s">
        <v>94</v>
      </c>
      <c r="C59" s="233">
        <f t="shared" si="7"/>
        <v>0</v>
      </c>
      <c r="D59" s="12">
        <f t="shared" si="8"/>
        <v>0</v>
      </c>
      <c r="E59" s="12">
        <f t="shared" si="9"/>
        <v>0</v>
      </c>
      <c r="F59" s="3"/>
      <c r="G59" s="3"/>
      <c r="H59" s="3"/>
      <c r="I59" s="3"/>
      <c r="J59" s="3"/>
      <c r="K59" s="3"/>
    </row>
    <row r="60" spans="1:11" ht="12.75">
      <c r="A60" s="3" t="s">
        <v>496</v>
      </c>
      <c r="B60" s="10" t="s">
        <v>226</v>
      </c>
      <c r="C60" s="233">
        <f t="shared" si="7"/>
        <v>-300000</v>
      </c>
      <c r="D60" s="12">
        <f>J60</f>
        <v>0</v>
      </c>
      <c r="E60" s="12">
        <f>K60</f>
        <v>-300000</v>
      </c>
      <c r="F60" s="3"/>
      <c r="G60" s="3"/>
      <c r="H60" s="3"/>
      <c r="I60" s="3">
        <v>-300000</v>
      </c>
      <c r="J60" s="3"/>
      <c r="K60" s="3">
        <v>-300000</v>
      </c>
    </row>
    <row r="61" spans="1:11" ht="12.75">
      <c r="A61" s="3" t="s">
        <v>497</v>
      </c>
      <c r="B61" s="10" t="s">
        <v>498</v>
      </c>
      <c r="C61" s="233"/>
      <c r="D61" s="12">
        <f>J61</f>
        <v>112565</v>
      </c>
      <c r="E61" s="12">
        <f>K61</f>
        <v>15248000</v>
      </c>
      <c r="F61" s="3"/>
      <c r="G61" s="3"/>
      <c r="H61" s="3"/>
      <c r="I61" s="3"/>
      <c r="J61" s="3">
        <v>112565</v>
      </c>
      <c r="K61" s="3">
        <v>15248000</v>
      </c>
    </row>
    <row r="62" spans="1:11" ht="12.75">
      <c r="A62" s="3" t="s">
        <v>511</v>
      </c>
      <c r="B62" s="10" t="s">
        <v>512</v>
      </c>
      <c r="C62" s="233"/>
      <c r="D62" s="12"/>
      <c r="E62" s="12">
        <f>K62</f>
        <v>443499</v>
      </c>
      <c r="F62" s="3"/>
      <c r="G62" s="3"/>
      <c r="H62" s="3"/>
      <c r="I62" s="3"/>
      <c r="J62" s="3"/>
      <c r="K62" s="3">
        <v>443499</v>
      </c>
    </row>
    <row r="63" spans="1:11" ht="12.75">
      <c r="A63" s="3" t="s">
        <v>510</v>
      </c>
      <c r="B63" s="10" t="s">
        <v>495</v>
      </c>
      <c r="C63" s="233"/>
      <c r="D63" s="12">
        <f>J63</f>
        <v>-52086</v>
      </c>
      <c r="E63" s="12"/>
      <c r="F63" s="3"/>
      <c r="G63" s="3"/>
      <c r="H63" s="3"/>
      <c r="I63" s="3"/>
      <c r="J63" s="3">
        <v>-52086</v>
      </c>
      <c r="K63" s="3"/>
    </row>
    <row r="64" spans="1:11" ht="12.75">
      <c r="A64" s="3" t="s">
        <v>238</v>
      </c>
      <c r="B64" s="10" t="s">
        <v>184</v>
      </c>
      <c r="C64" s="233">
        <f t="shared" si="7"/>
        <v>0</v>
      </c>
      <c r="D64" s="12">
        <f aca="true" t="shared" si="10" ref="D64:D74">J64</f>
        <v>0</v>
      </c>
      <c r="E64" s="12">
        <f>H64+K64</f>
        <v>0</v>
      </c>
      <c r="F64" s="3"/>
      <c r="G64" s="3"/>
      <c r="H64" s="3"/>
      <c r="I64" s="3"/>
      <c r="J64" s="3"/>
      <c r="K64" s="3"/>
    </row>
    <row r="65" spans="1:11" ht="12.75">
      <c r="A65" s="3" t="s">
        <v>227</v>
      </c>
      <c r="B65" s="10" t="s">
        <v>223</v>
      </c>
      <c r="C65" s="233">
        <f t="shared" si="7"/>
        <v>700000</v>
      </c>
      <c r="D65" s="12">
        <f t="shared" si="10"/>
        <v>6985500</v>
      </c>
      <c r="E65" s="12">
        <f aca="true" t="shared" si="11" ref="E65:E74">K65</f>
        <v>700000</v>
      </c>
      <c r="F65" s="3"/>
      <c r="G65" s="3"/>
      <c r="H65" s="3"/>
      <c r="I65" s="3">
        <v>700000</v>
      </c>
      <c r="J65" s="3">
        <v>6985500</v>
      </c>
      <c r="K65" s="3">
        <v>700000</v>
      </c>
    </row>
    <row r="66" spans="1:11" ht="12.75">
      <c r="A66" s="3" t="s">
        <v>228</v>
      </c>
      <c r="B66" s="10" t="s">
        <v>224</v>
      </c>
      <c r="C66" s="233">
        <f t="shared" si="7"/>
        <v>-700000</v>
      </c>
      <c r="D66" s="12">
        <f t="shared" si="10"/>
        <v>-6985500</v>
      </c>
      <c r="E66" s="12">
        <f t="shared" si="11"/>
        <v>-700000</v>
      </c>
      <c r="F66" s="3"/>
      <c r="G66" s="3"/>
      <c r="H66" s="3"/>
      <c r="I66" s="3">
        <v>-700000</v>
      </c>
      <c r="J66" s="3">
        <v>-6985500</v>
      </c>
      <c r="K66" s="3">
        <v>-700000</v>
      </c>
    </row>
    <row r="67" spans="1:11" ht="12.75">
      <c r="A67" s="3" t="s">
        <v>235</v>
      </c>
      <c r="B67" s="10" t="s">
        <v>229</v>
      </c>
      <c r="C67" s="233">
        <f t="shared" si="7"/>
        <v>8000000</v>
      </c>
      <c r="D67" s="12">
        <f t="shared" si="10"/>
        <v>6646519</v>
      </c>
      <c r="E67" s="12">
        <f t="shared" si="11"/>
        <v>1353481</v>
      </c>
      <c r="F67" s="3"/>
      <c r="G67" s="3"/>
      <c r="H67" s="3"/>
      <c r="I67" s="3">
        <v>8000000</v>
      </c>
      <c r="J67" s="3">
        <v>6646519</v>
      </c>
      <c r="K67" s="3">
        <v>1353481</v>
      </c>
    </row>
    <row r="68" spans="1:11" ht="12.75">
      <c r="A68" s="3" t="s">
        <v>236</v>
      </c>
      <c r="B68" s="10" t="s">
        <v>237</v>
      </c>
      <c r="C68" s="233">
        <f t="shared" si="7"/>
        <v>-430764</v>
      </c>
      <c r="D68" s="12">
        <f t="shared" si="10"/>
        <v>-430764</v>
      </c>
      <c r="E68" s="12">
        <f t="shared" si="11"/>
        <v>-590764</v>
      </c>
      <c r="F68" s="3"/>
      <c r="G68" s="3"/>
      <c r="H68" s="3"/>
      <c r="I68" s="3">
        <v>-430764</v>
      </c>
      <c r="J68" s="3">
        <v>-430764</v>
      </c>
      <c r="K68" s="3">
        <v>-590764</v>
      </c>
    </row>
    <row r="69" spans="1:11" ht="12.75">
      <c r="A69" s="3" t="s">
        <v>574</v>
      </c>
      <c r="B69" s="10" t="s">
        <v>237</v>
      </c>
      <c r="C69" s="233"/>
      <c r="D69" s="12"/>
      <c r="E69" s="12">
        <f>K69</f>
        <v>-11769236</v>
      </c>
      <c r="F69" s="3"/>
      <c r="G69" s="3"/>
      <c r="H69" s="3"/>
      <c r="I69" s="3"/>
      <c r="J69" s="3"/>
      <c r="K69" s="3">
        <v>-11769236</v>
      </c>
    </row>
    <row r="70" spans="1:11" ht="12.75">
      <c r="A70" s="3" t="s">
        <v>189</v>
      </c>
      <c r="B70" s="10" t="s">
        <v>222</v>
      </c>
      <c r="C70" s="233">
        <f t="shared" si="7"/>
        <v>-71958</v>
      </c>
      <c r="D70" s="12">
        <f t="shared" si="10"/>
        <v>-71958</v>
      </c>
      <c r="E70" s="12">
        <f t="shared" si="11"/>
        <v>-71958</v>
      </c>
      <c r="F70" s="3"/>
      <c r="G70" s="3"/>
      <c r="H70" s="3"/>
      <c r="I70" s="3">
        <v>-71958</v>
      </c>
      <c r="J70" s="3">
        <v>-71958</v>
      </c>
      <c r="K70" s="3">
        <v>-71958</v>
      </c>
    </row>
    <row r="71" spans="1:11" ht="12.75">
      <c r="A71" s="3" t="s">
        <v>501</v>
      </c>
      <c r="B71" s="10" t="s">
        <v>499</v>
      </c>
      <c r="C71" s="233">
        <f t="shared" si="7"/>
        <v>174155</v>
      </c>
      <c r="D71" s="12">
        <f t="shared" si="10"/>
        <v>174155</v>
      </c>
      <c r="E71" s="12"/>
      <c r="F71" s="3"/>
      <c r="G71" s="3"/>
      <c r="H71" s="3"/>
      <c r="I71" s="3">
        <v>174155</v>
      </c>
      <c r="J71" s="3">
        <v>174155</v>
      </c>
      <c r="K71" s="3"/>
    </row>
    <row r="72" spans="1:11" ht="12.75">
      <c r="A72" s="3" t="s">
        <v>502</v>
      </c>
      <c r="B72" s="10" t="s">
        <v>500</v>
      </c>
      <c r="C72" s="233">
        <f t="shared" si="7"/>
        <v>-20000</v>
      </c>
      <c r="D72" s="12">
        <f t="shared" si="10"/>
        <v>-20000</v>
      </c>
      <c r="E72" s="12">
        <f>K72</f>
        <v>-154155</v>
      </c>
      <c r="F72" s="3"/>
      <c r="G72" s="3"/>
      <c r="H72" s="3"/>
      <c r="I72" s="3">
        <v>-20000</v>
      </c>
      <c r="J72" s="3">
        <v>-20000</v>
      </c>
      <c r="K72" s="3">
        <v>-154155</v>
      </c>
    </row>
    <row r="73" spans="1:11" ht="12.75">
      <c r="A73" s="3" t="s">
        <v>232</v>
      </c>
      <c r="B73" s="10" t="s">
        <v>233</v>
      </c>
      <c r="C73" s="233">
        <f t="shared" si="7"/>
        <v>0</v>
      </c>
      <c r="D73" s="12">
        <f t="shared" si="10"/>
        <v>0</v>
      </c>
      <c r="E73" s="12">
        <f t="shared" si="11"/>
        <v>0</v>
      </c>
      <c r="F73" s="3"/>
      <c r="G73" s="3"/>
      <c r="H73" s="3"/>
      <c r="I73" s="3"/>
      <c r="J73" s="3"/>
      <c r="K73" s="3"/>
    </row>
    <row r="74" spans="1:11" ht="12.75">
      <c r="A74" s="3" t="s">
        <v>231</v>
      </c>
      <c r="B74" s="10" t="s">
        <v>186</v>
      </c>
      <c r="C74" s="233">
        <f t="shared" si="7"/>
        <v>0</v>
      </c>
      <c r="D74" s="12">
        <f t="shared" si="10"/>
        <v>0</v>
      </c>
      <c r="E74" s="12">
        <f t="shared" si="11"/>
        <v>0</v>
      </c>
      <c r="F74" s="3"/>
      <c r="G74" s="3"/>
      <c r="H74" s="3"/>
      <c r="I74" s="3"/>
      <c r="J74" s="3"/>
      <c r="K74" s="3"/>
    </row>
    <row r="75" spans="1:11" ht="12.75">
      <c r="A75" s="3" t="s">
        <v>190</v>
      </c>
      <c r="B75" s="10" t="s">
        <v>187</v>
      </c>
      <c r="C75" s="233">
        <f t="shared" si="7"/>
        <v>300000</v>
      </c>
      <c r="D75" s="12">
        <f t="shared" si="8"/>
        <v>300000</v>
      </c>
      <c r="E75" s="12">
        <f>H75+K75</f>
        <v>-300000</v>
      </c>
      <c r="F75" s="3"/>
      <c r="G75" s="3"/>
      <c r="H75" s="3"/>
      <c r="I75" s="3">
        <v>300000</v>
      </c>
      <c r="J75" s="3">
        <v>300000</v>
      </c>
      <c r="K75" s="3">
        <v>-300000</v>
      </c>
    </row>
    <row r="76" spans="1:11" ht="12.75">
      <c r="A76" s="3" t="s">
        <v>158</v>
      </c>
      <c r="B76" s="10" t="s">
        <v>5</v>
      </c>
      <c r="C76" s="233">
        <f t="shared" si="7"/>
        <v>547138</v>
      </c>
      <c r="D76" s="12">
        <f t="shared" si="8"/>
        <v>547138</v>
      </c>
      <c r="E76" s="12">
        <f>H76+K76</f>
        <v>1487549</v>
      </c>
      <c r="F76" s="3">
        <v>547138</v>
      </c>
      <c r="G76" s="3">
        <v>547138</v>
      </c>
      <c r="H76" s="3">
        <v>636144</v>
      </c>
      <c r="I76" s="3"/>
      <c r="J76" s="3"/>
      <c r="K76" s="3">
        <v>851405</v>
      </c>
    </row>
    <row r="77" spans="1:11" ht="12.75">
      <c r="A77" s="3" t="s">
        <v>167</v>
      </c>
      <c r="B77" s="10" t="s">
        <v>168</v>
      </c>
      <c r="C77" s="233">
        <f t="shared" si="7"/>
        <v>0</v>
      </c>
      <c r="D77" s="12">
        <f t="shared" si="8"/>
        <v>0</v>
      </c>
      <c r="E77" s="12">
        <f>H77+K77</f>
        <v>0</v>
      </c>
      <c r="F77" s="3"/>
      <c r="G77" s="3"/>
      <c r="H77" s="3"/>
      <c r="I77" s="3"/>
      <c r="J77" s="3"/>
      <c r="K77" s="3"/>
    </row>
    <row r="78" spans="1:11" ht="12.75">
      <c r="A78" s="3" t="s">
        <v>159</v>
      </c>
      <c r="B78" s="10" t="s">
        <v>6</v>
      </c>
      <c r="C78" s="233">
        <f t="shared" si="7"/>
        <v>-144285</v>
      </c>
      <c r="D78" s="12">
        <f>G78+J78</f>
        <v>-1487549</v>
      </c>
      <c r="E78" s="12">
        <f>H78+K78</f>
        <v>-106461</v>
      </c>
      <c r="F78" s="3">
        <v>-127565</v>
      </c>
      <c r="G78" s="3">
        <v>-636144</v>
      </c>
      <c r="H78" s="3"/>
      <c r="I78" s="3">
        <v>-16720</v>
      </c>
      <c r="J78" s="3">
        <v>-851405</v>
      </c>
      <c r="K78" s="3">
        <v>-106461</v>
      </c>
    </row>
    <row r="79" spans="1:11" ht="12.75">
      <c r="A79" s="3" t="s">
        <v>230</v>
      </c>
      <c r="B79" s="10" t="s">
        <v>188</v>
      </c>
      <c r="C79" s="233">
        <f t="shared" si="7"/>
        <v>0</v>
      </c>
      <c r="D79" s="12">
        <f>G79+J79</f>
        <v>0</v>
      </c>
      <c r="E79" s="12">
        <f>H79+K79</f>
        <v>0</v>
      </c>
      <c r="F79" s="3">
        <v>521737</v>
      </c>
      <c r="G79" s="29"/>
      <c r="H79" s="3">
        <v>310299</v>
      </c>
      <c r="I79" s="3">
        <v>-521737</v>
      </c>
      <c r="J79" s="3"/>
      <c r="K79" s="3">
        <v>-310299</v>
      </c>
    </row>
    <row r="80" spans="1:11" ht="12.75">
      <c r="A80" s="3" t="s">
        <v>503</v>
      </c>
      <c r="B80" s="71" t="s">
        <v>188</v>
      </c>
      <c r="C80" s="233">
        <f t="shared" si="7"/>
        <v>0</v>
      </c>
      <c r="D80" s="72">
        <f>J80</f>
        <v>11977</v>
      </c>
      <c r="E80" s="72"/>
      <c r="F80" s="70"/>
      <c r="G80" s="73"/>
      <c r="H80" s="70"/>
      <c r="I80" s="70"/>
      <c r="J80" s="70">
        <v>11977</v>
      </c>
      <c r="K80" s="70"/>
    </row>
    <row r="81" spans="1:11" ht="13.5" thickBot="1">
      <c r="A81" s="48"/>
      <c r="B81" s="49"/>
      <c r="C81" s="235">
        <f>SUM(C46:C80)</f>
        <v>15269810</v>
      </c>
      <c r="D81" s="48">
        <f>SUM(D46:D80)</f>
        <v>13008054</v>
      </c>
      <c r="E81" s="48">
        <f>SUM(E46:E79)</f>
        <v>11237678</v>
      </c>
      <c r="F81" s="48">
        <f>SUM(F46:F79)</f>
        <v>7993433</v>
      </c>
      <c r="G81" s="48">
        <f>SUM(G46:G80)</f>
        <v>6962544</v>
      </c>
      <c r="H81" s="48">
        <f>SUM(H46:H79)</f>
        <v>7034968</v>
      </c>
      <c r="I81" s="48">
        <f>SUM(I46:I79)</f>
        <v>7276377</v>
      </c>
      <c r="J81" s="48">
        <f>SUM(J46:J80)</f>
        <v>6045510</v>
      </c>
      <c r="K81" s="48">
        <f>SUM(K46:K80)</f>
        <v>4202710</v>
      </c>
    </row>
    <row r="82" spans="1:11" ht="13.5" thickBot="1">
      <c r="A82" s="30" t="s">
        <v>70</v>
      </c>
      <c r="B82" s="38"/>
      <c r="C82" s="66">
        <f>C81+C45</f>
        <v>30306660</v>
      </c>
      <c r="D82" s="66">
        <f>D45+D81</f>
        <v>24608176</v>
      </c>
      <c r="E82" s="165">
        <f>E45+E81</f>
        <v>23788178</v>
      </c>
      <c r="F82" s="167">
        <f>F45+F81</f>
        <v>7997576</v>
      </c>
      <c r="G82" s="38">
        <f>G45+G81</f>
        <v>6966687</v>
      </c>
      <c r="H82" s="167">
        <f>H81</f>
        <v>7034968</v>
      </c>
      <c r="I82" s="50">
        <f>I45+I81</f>
        <v>22309084</v>
      </c>
      <c r="J82" s="38">
        <f>J45+J81</f>
        <v>17641489</v>
      </c>
      <c r="K82" s="50">
        <f>K45+K81</f>
        <v>16753210</v>
      </c>
    </row>
    <row r="83" spans="1:12" ht="12.75">
      <c r="A83" s="4"/>
      <c r="B83" s="4"/>
      <c r="C83" s="4"/>
      <c r="D83" s="33"/>
      <c r="E83" s="166"/>
      <c r="F83" s="33"/>
      <c r="G83" s="67"/>
      <c r="H83" s="166"/>
      <c r="I83" s="33"/>
      <c r="J83" s="33"/>
      <c r="K83" s="166"/>
      <c r="L83" s="32"/>
    </row>
    <row r="84" ht="12.75">
      <c r="G84" s="2"/>
    </row>
    <row r="85" spans="5:7" ht="12.75">
      <c r="E85" s="2"/>
      <c r="F85" s="2"/>
      <c r="G85" s="2"/>
    </row>
    <row r="86" spans="1:5" s="171" customFormat="1" ht="11.25">
      <c r="A86" s="171" t="s">
        <v>171</v>
      </c>
      <c r="E86" s="171" t="s">
        <v>450</v>
      </c>
    </row>
    <row r="87" spans="1:5" s="171" customFormat="1" ht="11.25">
      <c r="A87" s="171" t="s">
        <v>491</v>
      </c>
      <c r="E87" s="171" t="s">
        <v>172</v>
      </c>
    </row>
    <row r="88" spans="1:8" s="171" customFormat="1" ht="11.25">
      <c r="A88" s="171" t="s">
        <v>486</v>
      </c>
      <c r="H88" s="171" t="s">
        <v>142</v>
      </c>
    </row>
    <row r="89" spans="4:9" ht="15">
      <c r="D89" s="5"/>
      <c r="E89" s="5"/>
      <c r="F89" s="5"/>
      <c r="G89" s="5"/>
      <c r="H89" s="5"/>
      <c r="I89" s="5"/>
    </row>
    <row r="90" spans="4:9" ht="15">
      <c r="D90" s="5"/>
      <c r="E90" s="5"/>
      <c r="F90" s="5"/>
      <c r="G90" s="18"/>
      <c r="H90" s="18"/>
      <c r="I90" s="18"/>
    </row>
    <row r="91" spans="4:9" ht="15">
      <c r="D91" s="5"/>
      <c r="E91" s="5"/>
      <c r="F91" s="5"/>
      <c r="G91" s="5"/>
      <c r="H91" s="5"/>
      <c r="I91" s="5"/>
    </row>
    <row r="100" spans="1:11" s="32" customFormat="1" ht="12.75">
      <c r="A100" s="33"/>
      <c r="B100" s="33"/>
      <c r="C100" s="33"/>
      <c r="D100" s="357"/>
      <c r="E100" s="357"/>
      <c r="F100" s="31"/>
      <c r="G100" s="357"/>
      <c r="H100" s="357"/>
      <c r="I100" s="357"/>
      <c r="J100" s="357"/>
      <c r="K100" s="357"/>
    </row>
    <row r="101" spans="2:11" s="32" customFormat="1" ht="12.75">
      <c r="B101" s="34"/>
      <c r="C101" s="34"/>
      <c r="K101" s="35"/>
    </row>
    <row r="102" spans="2:11" s="32" customFormat="1" ht="12.75">
      <c r="B102" s="34"/>
      <c r="C102" s="34"/>
      <c r="K102" s="35"/>
    </row>
    <row r="103" spans="2:11" s="32" customFormat="1" ht="12.75">
      <c r="B103" s="34"/>
      <c r="C103" s="34"/>
      <c r="K103" s="35"/>
    </row>
    <row r="104" spans="2:11" s="32" customFormat="1" ht="12.75">
      <c r="B104" s="34"/>
      <c r="C104" s="34"/>
      <c r="K104" s="35"/>
    </row>
    <row r="105" spans="2:11" s="32" customFormat="1" ht="12.75">
      <c r="B105" s="34"/>
      <c r="C105" s="34"/>
      <c r="K105" s="35"/>
    </row>
    <row r="106" spans="1:11" s="32" customFormat="1" ht="12.75">
      <c r="A106" s="36"/>
      <c r="B106" s="34"/>
      <c r="C106" s="34"/>
      <c r="K106" s="35"/>
    </row>
    <row r="107" spans="2:11" s="32" customFormat="1" ht="12.75">
      <c r="B107" s="34"/>
      <c r="C107" s="34"/>
      <c r="K107" s="35"/>
    </row>
    <row r="108" spans="2:11" s="32" customFormat="1" ht="12.75">
      <c r="B108" s="34"/>
      <c r="C108" s="34"/>
      <c r="K108" s="35"/>
    </row>
    <row r="109" spans="2:11" s="32" customFormat="1" ht="12.75">
      <c r="B109" s="34"/>
      <c r="C109" s="34"/>
      <c r="K109" s="35"/>
    </row>
    <row r="110" spans="2:11" s="32" customFormat="1" ht="12.75">
      <c r="B110" s="34"/>
      <c r="C110" s="34"/>
      <c r="K110" s="35"/>
    </row>
    <row r="111" spans="2:11" s="32" customFormat="1" ht="12.75">
      <c r="B111" s="34"/>
      <c r="C111" s="34"/>
      <c r="K111" s="35"/>
    </row>
    <row r="112" spans="2:11" s="32" customFormat="1" ht="12.75">
      <c r="B112" s="34"/>
      <c r="C112" s="34"/>
      <c r="K112" s="35"/>
    </row>
    <row r="113" spans="2:11" s="32" customFormat="1" ht="12.75">
      <c r="B113" s="34"/>
      <c r="C113" s="34"/>
      <c r="K113" s="35"/>
    </row>
    <row r="114" spans="2:11" s="32" customFormat="1" ht="12.75">
      <c r="B114" s="34"/>
      <c r="C114" s="34"/>
      <c r="K114" s="35"/>
    </row>
    <row r="115" spans="2:11" s="32" customFormat="1" ht="12.75">
      <c r="B115" s="34"/>
      <c r="C115" s="34"/>
      <c r="K115" s="35"/>
    </row>
    <row r="116" spans="2:11" s="32" customFormat="1" ht="12.75">
      <c r="B116" s="34"/>
      <c r="C116" s="34"/>
      <c r="K116" s="35"/>
    </row>
    <row r="117" spans="2:11" s="32" customFormat="1" ht="12.75">
      <c r="B117" s="34"/>
      <c r="C117" s="34"/>
      <c r="G117" s="35"/>
      <c r="H117" s="35"/>
      <c r="I117" s="35"/>
      <c r="K117" s="35"/>
    </row>
    <row r="118" spans="2:11" s="32" customFormat="1" ht="12.75">
      <c r="B118" s="34"/>
      <c r="C118" s="34"/>
      <c r="H118" s="35"/>
      <c r="I118" s="35"/>
      <c r="K118" s="35"/>
    </row>
    <row r="119" spans="2:11" s="32" customFormat="1" ht="12.75">
      <c r="B119" s="34"/>
      <c r="C119" s="34"/>
      <c r="H119" s="35"/>
      <c r="I119" s="35"/>
      <c r="K119" s="35"/>
    </row>
    <row r="120" spans="2:11" s="32" customFormat="1" ht="12.75">
      <c r="B120" s="34"/>
      <c r="C120" s="34"/>
      <c r="H120" s="35"/>
      <c r="I120" s="35"/>
      <c r="K120" s="35"/>
    </row>
    <row r="121" spans="2:11" s="32" customFormat="1" ht="12.75">
      <c r="B121" s="34"/>
      <c r="C121" s="34"/>
      <c r="H121" s="35"/>
      <c r="I121" s="35"/>
      <c r="K121" s="35"/>
    </row>
    <row r="122" spans="2:11" s="32" customFormat="1" ht="12.75">
      <c r="B122" s="34"/>
      <c r="C122" s="34"/>
      <c r="H122" s="35"/>
      <c r="I122" s="35"/>
      <c r="K122" s="35"/>
    </row>
    <row r="123" spans="2:11" s="32" customFormat="1" ht="12.75">
      <c r="B123" s="34"/>
      <c r="C123" s="34"/>
      <c r="H123" s="35"/>
      <c r="I123" s="35"/>
      <c r="K123" s="35"/>
    </row>
    <row r="124" spans="2:11" s="32" customFormat="1" ht="12.75">
      <c r="B124" s="34"/>
      <c r="C124" s="34"/>
      <c r="H124" s="35"/>
      <c r="I124" s="35"/>
      <c r="K124" s="35"/>
    </row>
    <row r="125" spans="2:11" s="32" customFormat="1" ht="12.75">
      <c r="B125" s="34"/>
      <c r="C125" s="34"/>
      <c r="H125" s="35"/>
      <c r="I125" s="35"/>
      <c r="K125" s="35"/>
    </row>
    <row r="126" spans="2:11" s="32" customFormat="1" ht="12.75">
      <c r="B126" s="34"/>
      <c r="C126" s="34"/>
      <c r="H126" s="35"/>
      <c r="I126" s="35"/>
      <c r="K126" s="35"/>
    </row>
    <row r="127" spans="2:11" s="32" customFormat="1" ht="12.75">
      <c r="B127" s="34"/>
      <c r="C127" s="34"/>
      <c r="H127" s="35"/>
      <c r="I127" s="35"/>
      <c r="K127" s="35"/>
    </row>
    <row r="128" spans="2:11" s="32" customFormat="1" ht="12.75">
      <c r="B128" s="34"/>
      <c r="C128" s="34"/>
      <c r="H128" s="35"/>
      <c r="I128" s="35"/>
      <c r="K128" s="35"/>
    </row>
    <row r="129" spans="2:11" s="32" customFormat="1" ht="12.75">
      <c r="B129" s="34"/>
      <c r="C129" s="34"/>
      <c r="H129" s="35"/>
      <c r="I129" s="35"/>
      <c r="K129" s="35"/>
    </row>
    <row r="130" spans="2:11" s="32" customFormat="1" ht="12.75">
      <c r="B130" s="34"/>
      <c r="C130" s="34"/>
      <c r="H130" s="35"/>
      <c r="I130" s="35"/>
      <c r="K130" s="35"/>
    </row>
    <row r="131" spans="2:11" s="32" customFormat="1" ht="12.75">
      <c r="B131" s="34"/>
      <c r="C131" s="34"/>
      <c r="H131" s="35"/>
      <c r="I131" s="35"/>
      <c r="K131" s="35"/>
    </row>
    <row r="132" spans="2:11" s="32" customFormat="1" ht="12.75">
      <c r="B132" s="34"/>
      <c r="C132" s="34"/>
      <c r="H132" s="35"/>
      <c r="I132" s="35"/>
      <c r="K132" s="35"/>
    </row>
    <row r="133" spans="2:11" s="32" customFormat="1" ht="12.75">
      <c r="B133" s="34"/>
      <c r="C133" s="34"/>
      <c r="H133" s="35"/>
      <c r="I133" s="35"/>
      <c r="K133" s="35"/>
    </row>
    <row r="134" spans="2:11" s="32" customFormat="1" ht="12.75">
      <c r="B134" s="34"/>
      <c r="C134" s="34"/>
      <c r="H134" s="35"/>
      <c r="I134" s="35"/>
      <c r="K134" s="35"/>
    </row>
    <row r="135" spans="2:11" s="32" customFormat="1" ht="12.75">
      <c r="B135" s="34"/>
      <c r="C135" s="34"/>
      <c r="H135" s="35"/>
      <c r="I135" s="35"/>
      <c r="K135" s="35"/>
    </row>
    <row r="136" spans="2:11" s="32" customFormat="1" ht="12.75">
      <c r="B136" s="34"/>
      <c r="C136" s="34"/>
      <c r="H136" s="35"/>
      <c r="I136" s="35"/>
      <c r="K136" s="35"/>
    </row>
    <row r="137" spans="2:11" s="32" customFormat="1" ht="12.75">
      <c r="B137" s="34"/>
      <c r="C137" s="34"/>
      <c r="G137" s="35"/>
      <c r="H137" s="35"/>
      <c r="I137" s="35"/>
      <c r="J137" s="35"/>
      <c r="K137" s="35"/>
    </row>
    <row r="138" spans="1:11" s="32" customFormat="1" ht="12.75">
      <c r="A138" s="36"/>
      <c r="B138" s="31"/>
      <c r="C138" s="31"/>
      <c r="D138" s="36"/>
      <c r="E138" s="36"/>
      <c r="F138" s="36"/>
      <c r="G138" s="37"/>
      <c r="H138" s="37"/>
      <c r="I138" s="37"/>
      <c r="J138" s="37"/>
      <c r="K138" s="37"/>
    </row>
    <row r="139" s="32" customFormat="1" ht="12.75"/>
  </sheetData>
  <mergeCells count="15">
    <mergeCell ref="G100:K100"/>
    <mergeCell ref="D100:E100"/>
    <mergeCell ref="E5:E6"/>
    <mergeCell ref="H5:H6"/>
    <mergeCell ref="K5:K6"/>
    <mergeCell ref="F5:F6"/>
    <mergeCell ref="I5:I6"/>
    <mergeCell ref="C4:E4"/>
    <mergeCell ref="F4:H4"/>
    <mergeCell ref="B4:B6"/>
    <mergeCell ref="A1:K1"/>
    <mergeCell ref="A4:A6"/>
    <mergeCell ref="C5:C6"/>
    <mergeCell ref="I4:K4"/>
    <mergeCell ref="A3:K3"/>
  </mergeCells>
  <printOptions/>
  <pageMargins left="0.17" right="0.29" top="0.27" bottom="0.35" header="0.17" footer="0.3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27">
      <selection activeCell="G41" sqref="G41"/>
    </sheetView>
  </sheetViews>
  <sheetFormatPr defaultColWidth="9.140625" defaultRowHeight="12"/>
  <cols>
    <col min="1" max="1" width="9.28125" style="5" customWidth="1"/>
    <col min="2" max="2" width="57.7109375" style="5" customWidth="1"/>
    <col min="3" max="3" width="8.421875" style="13" customWidth="1"/>
    <col min="4" max="5" width="14.140625" style="5" customWidth="1"/>
    <col min="6" max="16384" width="9.28125" style="5" customWidth="1"/>
  </cols>
  <sheetData>
    <row r="1" spans="2:5" ht="15.75">
      <c r="B1" s="358" t="s">
        <v>74</v>
      </c>
      <c r="C1" s="358"/>
      <c r="D1" s="358"/>
      <c r="E1" s="358"/>
    </row>
    <row r="2" spans="1:5" ht="15.75">
      <c r="A2" s="40"/>
      <c r="B2" s="190"/>
      <c r="C2" s="190"/>
      <c r="D2" s="204"/>
      <c r="E2" s="205" t="s">
        <v>414</v>
      </c>
    </row>
    <row r="3" spans="2:5" ht="15">
      <c r="B3" s="335" t="s">
        <v>463</v>
      </c>
      <c r="C3" s="335"/>
      <c r="D3" s="335"/>
      <c r="E3" s="335"/>
    </row>
    <row r="4" spans="2:5" ht="15.75">
      <c r="B4" s="168"/>
      <c r="C4" s="168"/>
      <c r="D4" s="168"/>
      <c r="E4" s="168"/>
    </row>
    <row r="5" spans="2:5" ht="15">
      <c r="B5" s="335" t="s">
        <v>470</v>
      </c>
      <c r="C5" s="335"/>
      <c r="D5" s="335"/>
      <c r="E5" s="335"/>
    </row>
    <row r="6" spans="2:11" s="191" customFormat="1" ht="12.75">
      <c r="B6" s="362"/>
      <c r="C6" s="362"/>
      <c r="D6" s="362"/>
      <c r="E6" s="362"/>
      <c r="F6" s="362"/>
      <c r="G6" s="362"/>
      <c r="H6" s="362"/>
      <c r="I6" s="362"/>
      <c r="J6" s="362"/>
      <c r="K6" s="362"/>
    </row>
    <row r="7" spans="2:5" ht="29.25" customHeight="1">
      <c r="B7" s="372" t="s">
        <v>381</v>
      </c>
      <c r="C7" s="372" t="s">
        <v>15</v>
      </c>
      <c r="D7" s="369" t="s">
        <v>462</v>
      </c>
      <c r="E7" s="359" t="s">
        <v>465</v>
      </c>
    </row>
    <row r="8" spans="2:5" ht="29.25" customHeight="1">
      <c r="B8" s="372"/>
      <c r="C8" s="372"/>
      <c r="D8" s="370"/>
      <c r="E8" s="360"/>
    </row>
    <row r="9" spans="2:5" ht="21" customHeight="1">
      <c r="B9" s="372"/>
      <c r="C9" s="372"/>
      <c r="D9" s="371"/>
      <c r="E9" s="361"/>
    </row>
    <row r="10" spans="2:6" ht="15">
      <c r="B10" s="192" t="s">
        <v>382</v>
      </c>
      <c r="C10" s="193" t="s">
        <v>101</v>
      </c>
      <c r="D10" s="194">
        <v>16812</v>
      </c>
      <c r="E10" s="194">
        <v>18000</v>
      </c>
      <c r="F10" s="39"/>
    </row>
    <row r="11" spans="2:6" ht="15">
      <c r="B11" s="192" t="s">
        <v>383</v>
      </c>
      <c r="C11" s="193" t="s">
        <v>384</v>
      </c>
      <c r="D11" s="194"/>
      <c r="E11" s="194"/>
      <c r="F11" s="39"/>
    </row>
    <row r="12" spans="2:10" ht="15">
      <c r="B12" s="192" t="s">
        <v>385</v>
      </c>
      <c r="C12" s="193" t="s">
        <v>256</v>
      </c>
      <c r="D12" s="194">
        <v>81532</v>
      </c>
      <c r="E12" s="194">
        <v>90000</v>
      </c>
      <c r="F12" s="39"/>
      <c r="J12" s="39"/>
    </row>
    <row r="13" spans="2:10" ht="15">
      <c r="B13" s="192" t="s">
        <v>507</v>
      </c>
      <c r="C13" s="193" t="s">
        <v>506</v>
      </c>
      <c r="D13" s="194">
        <v>113</v>
      </c>
      <c r="E13" s="194">
        <v>150</v>
      </c>
      <c r="F13" s="39"/>
      <c r="J13" s="39"/>
    </row>
    <row r="14" spans="2:10" ht="15">
      <c r="B14" s="192" t="s">
        <v>386</v>
      </c>
      <c r="C14" s="193" t="s">
        <v>387</v>
      </c>
      <c r="D14" s="194"/>
      <c r="E14" s="194"/>
      <c r="F14" s="39"/>
      <c r="J14" s="39"/>
    </row>
    <row r="15" spans="2:10" ht="15">
      <c r="B15" s="15" t="s">
        <v>102</v>
      </c>
      <c r="C15" s="16" t="s">
        <v>110</v>
      </c>
      <c r="D15" s="17">
        <v>11823</v>
      </c>
      <c r="E15" s="17">
        <v>14000</v>
      </c>
      <c r="F15" s="39"/>
      <c r="J15" s="39"/>
    </row>
    <row r="16" spans="2:10" ht="15">
      <c r="B16" s="15" t="s">
        <v>388</v>
      </c>
      <c r="C16" s="16" t="s">
        <v>111</v>
      </c>
      <c r="D16" s="17">
        <v>4969</v>
      </c>
      <c r="E16" s="17">
        <v>6000</v>
      </c>
      <c r="F16" s="39"/>
      <c r="J16" s="39"/>
    </row>
    <row r="17" spans="2:10" ht="15">
      <c r="B17" s="15" t="s">
        <v>389</v>
      </c>
      <c r="C17" s="16" t="s">
        <v>112</v>
      </c>
      <c r="D17" s="17">
        <v>1748</v>
      </c>
      <c r="E17" s="17">
        <v>2200</v>
      </c>
      <c r="F17" s="39"/>
      <c r="J17" s="39"/>
    </row>
    <row r="18" spans="2:10" ht="15">
      <c r="B18" s="15" t="s">
        <v>509</v>
      </c>
      <c r="C18" s="16" t="s">
        <v>508</v>
      </c>
      <c r="D18" s="17">
        <v>9669</v>
      </c>
      <c r="E18" s="17"/>
      <c r="F18" s="39"/>
      <c r="J18" s="39"/>
    </row>
    <row r="19" spans="2:5" ht="15">
      <c r="B19" s="15" t="s">
        <v>390</v>
      </c>
      <c r="C19" s="16" t="s">
        <v>261</v>
      </c>
      <c r="D19" s="17">
        <v>378</v>
      </c>
      <c r="E19" s="17">
        <v>500</v>
      </c>
    </row>
    <row r="20" spans="2:5" ht="15">
      <c r="B20" s="15" t="s">
        <v>103</v>
      </c>
      <c r="C20" s="16" t="s">
        <v>104</v>
      </c>
      <c r="D20" s="17">
        <v>358</v>
      </c>
      <c r="E20" s="17"/>
    </row>
    <row r="21" spans="2:6" ht="15">
      <c r="B21" s="15" t="s">
        <v>391</v>
      </c>
      <c r="C21" s="16" t="s">
        <v>105</v>
      </c>
      <c r="D21" s="17">
        <v>74073</v>
      </c>
      <c r="E21" s="17">
        <v>175140</v>
      </c>
      <c r="F21" s="39"/>
    </row>
    <row r="22" spans="2:5" ht="15">
      <c r="B22" s="15" t="s">
        <v>392</v>
      </c>
      <c r="C22" s="16" t="s">
        <v>106</v>
      </c>
      <c r="D22" s="17">
        <v>20371</v>
      </c>
      <c r="E22" s="17">
        <v>8000</v>
      </c>
    </row>
    <row r="23" spans="2:5" ht="15">
      <c r="B23" s="15" t="s">
        <v>393</v>
      </c>
      <c r="C23" s="16" t="s">
        <v>394</v>
      </c>
      <c r="D23" s="17">
        <v>251</v>
      </c>
      <c r="E23" s="17"/>
    </row>
    <row r="24" spans="2:5" ht="15">
      <c r="B24" s="15" t="s">
        <v>395</v>
      </c>
      <c r="C24" s="16" t="s">
        <v>107</v>
      </c>
      <c r="D24" s="17">
        <v>1131</v>
      </c>
      <c r="E24" s="17">
        <v>2300</v>
      </c>
    </row>
    <row r="25" spans="2:5" ht="15">
      <c r="B25" s="15" t="s">
        <v>396</v>
      </c>
      <c r="C25" s="16" t="s">
        <v>397</v>
      </c>
      <c r="D25" s="17">
        <v>1701</v>
      </c>
      <c r="E25" s="17">
        <v>2000</v>
      </c>
    </row>
    <row r="26" spans="2:5" ht="15">
      <c r="B26" s="15" t="s">
        <v>398</v>
      </c>
      <c r="C26" s="16" t="s">
        <v>269</v>
      </c>
      <c r="D26" s="17"/>
      <c r="E26" s="17"/>
    </row>
    <row r="27" spans="2:5" ht="15">
      <c r="B27" s="15" t="s">
        <v>108</v>
      </c>
      <c r="C27" s="16" t="s">
        <v>109</v>
      </c>
      <c r="D27" s="17"/>
      <c r="E27" s="17">
        <v>18000</v>
      </c>
    </row>
    <row r="28" spans="2:5" ht="15">
      <c r="B28" s="15" t="s">
        <v>399</v>
      </c>
      <c r="C28" s="16" t="s">
        <v>400</v>
      </c>
      <c r="D28" s="17">
        <v>750</v>
      </c>
      <c r="E28" s="17"/>
    </row>
    <row r="29" spans="2:5" ht="15">
      <c r="B29" s="15" t="s">
        <v>401</v>
      </c>
      <c r="C29" s="16" t="s">
        <v>402</v>
      </c>
      <c r="D29" s="17">
        <v>420</v>
      </c>
      <c r="E29" s="17">
        <v>500</v>
      </c>
    </row>
    <row r="30" spans="2:5" ht="15">
      <c r="B30" s="15" t="s">
        <v>403</v>
      </c>
      <c r="C30" s="16" t="s">
        <v>129</v>
      </c>
      <c r="D30" s="17"/>
      <c r="E30" s="17"/>
    </row>
    <row r="31" spans="2:5" ht="15">
      <c r="B31" s="195" t="s">
        <v>298</v>
      </c>
      <c r="C31" s="196"/>
      <c r="D31" s="197">
        <f>SUM(D10:D30)</f>
        <v>226099</v>
      </c>
      <c r="E31" s="197">
        <f>SUM(E10:E30)</f>
        <v>336790</v>
      </c>
    </row>
    <row r="32" spans="2:5" ht="15">
      <c r="B32" s="198"/>
      <c r="C32" s="199"/>
      <c r="D32" s="200"/>
      <c r="E32" s="200"/>
    </row>
    <row r="33" spans="2:5" ht="15">
      <c r="B33" s="335" t="s">
        <v>410</v>
      </c>
      <c r="C33" s="335"/>
      <c r="D33" s="335"/>
      <c r="E33" s="335"/>
    </row>
    <row r="34" spans="2:5" ht="15.75">
      <c r="B34" s="168"/>
      <c r="C34" s="168"/>
      <c r="D34" s="168"/>
      <c r="E34" s="168"/>
    </row>
    <row r="35" spans="2:5" ht="15">
      <c r="B35" s="335" t="s">
        <v>469</v>
      </c>
      <c r="C35" s="335"/>
      <c r="D35" s="335"/>
      <c r="E35" s="335"/>
    </row>
    <row r="36" spans="2:11" s="1" customFormat="1" ht="12.75">
      <c r="B36" s="362"/>
      <c r="C36" s="362"/>
      <c r="D36" s="362"/>
      <c r="E36" s="362"/>
      <c r="F36" s="362"/>
      <c r="G36" s="362"/>
      <c r="H36" s="362"/>
      <c r="I36" s="362"/>
      <c r="J36" s="362"/>
      <c r="K36" s="362"/>
    </row>
    <row r="37" spans="2:3" ht="15">
      <c r="B37" s="198"/>
      <c r="C37" s="199"/>
    </row>
    <row r="38" spans="2:5" ht="21.75" customHeight="1">
      <c r="B38" s="363" t="s">
        <v>404</v>
      </c>
      <c r="C38" s="366" t="s">
        <v>15</v>
      </c>
      <c r="D38" s="359" t="s">
        <v>462</v>
      </c>
      <c r="E38" s="359" t="s">
        <v>465</v>
      </c>
    </row>
    <row r="39" spans="2:5" ht="21.75" customHeight="1">
      <c r="B39" s="364"/>
      <c r="C39" s="367"/>
      <c r="D39" s="360"/>
      <c r="E39" s="360"/>
    </row>
    <row r="40" spans="2:5" ht="37.5" customHeight="1">
      <c r="B40" s="365"/>
      <c r="C40" s="368"/>
      <c r="D40" s="361"/>
      <c r="E40" s="361"/>
    </row>
    <row r="41" spans="2:5" ht="15">
      <c r="B41" s="192" t="s">
        <v>405</v>
      </c>
      <c r="C41" s="201" t="s">
        <v>109</v>
      </c>
      <c r="D41" s="194">
        <v>18260</v>
      </c>
      <c r="E41" s="194">
        <v>20000</v>
      </c>
    </row>
    <row r="42" spans="2:5" ht="15">
      <c r="B42" s="15" t="s">
        <v>406</v>
      </c>
      <c r="C42" s="16" t="s">
        <v>109</v>
      </c>
      <c r="D42" s="17">
        <v>14498</v>
      </c>
      <c r="E42" s="17">
        <v>18000</v>
      </c>
    </row>
    <row r="43" spans="2:5" ht="15">
      <c r="B43" s="15" t="s">
        <v>407</v>
      </c>
      <c r="C43" s="16" t="s">
        <v>109</v>
      </c>
      <c r="D43" s="17">
        <v>3040</v>
      </c>
      <c r="E43" s="17">
        <v>4000</v>
      </c>
    </row>
    <row r="44" spans="2:5" ht="15">
      <c r="B44" s="15" t="s">
        <v>408</v>
      </c>
      <c r="C44" s="16" t="s">
        <v>109</v>
      </c>
      <c r="D44" s="17">
        <v>4412</v>
      </c>
      <c r="E44" s="17">
        <v>4000</v>
      </c>
    </row>
    <row r="45" spans="2:5" ht="15">
      <c r="B45" s="195" t="s">
        <v>409</v>
      </c>
      <c r="C45" s="196"/>
      <c r="D45" s="197">
        <f>SUM(D41:D44)</f>
        <v>40210</v>
      </c>
      <c r="E45" s="197">
        <f>SUM(E41:E44)</f>
        <v>46000</v>
      </c>
    </row>
    <row r="47" spans="2:5" ht="15">
      <c r="B47" s="171" t="s">
        <v>171</v>
      </c>
      <c r="C47" s="171" t="s">
        <v>450</v>
      </c>
      <c r="D47" s="171"/>
      <c r="E47" s="171"/>
    </row>
    <row r="48" spans="2:5" ht="15">
      <c r="B48" s="171" t="s">
        <v>490</v>
      </c>
      <c r="C48" s="171" t="s">
        <v>172</v>
      </c>
      <c r="D48" s="171"/>
      <c r="E48" s="171"/>
    </row>
    <row r="49" spans="2:5" ht="15">
      <c r="B49" s="171" t="s">
        <v>486</v>
      </c>
      <c r="C49" s="171"/>
      <c r="D49" s="171" t="s">
        <v>142</v>
      </c>
      <c r="E49" s="171"/>
    </row>
    <row r="50" spans="2:3" ht="15">
      <c r="B50" s="164"/>
      <c r="C50" s="164"/>
    </row>
    <row r="51" spans="2:3" ht="15">
      <c r="B51" s="13"/>
      <c r="C51" s="1"/>
    </row>
    <row r="52" ht="15">
      <c r="C52" s="1"/>
    </row>
  </sheetData>
  <mergeCells count="15">
    <mergeCell ref="D7:D9"/>
    <mergeCell ref="B6:K6"/>
    <mergeCell ref="E7:E9"/>
    <mergeCell ref="B7:B9"/>
    <mergeCell ref="C7:C9"/>
    <mergeCell ref="B1:E1"/>
    <mergeCell ref="B3:E3"/>
    <mergeCell ref="E38:E40"/>
    <mergeCell ref="B36:K36"/>
    <mergeCell ref="B38:B40"/>
    <mergeCell ref="C38:C40"/>
    <mergeCell ref="D38:D40"/>
    <mergeCell ref="B5:E5"/>
    <mergeCell ref="B35:E35"/>
    <mergeCell ref="B33:E33"/>
  </mergeCells>
  <printOptions/>
  <pageMargins left="0.49" right="0.75" top="0.66" bottom="0.64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8"/>
  <sheetViews>
    <sheetView zoomScale="93" zoomScaleNormal="93" workbookViewId="0" topLeftCell="B1">
      <selection activeCell="G34" sqref="G34"/>
    </sheetView>
  </sheetViews>
  <sheetFormatPr defaultColWidth="9.140625" defaultRowHeight="12"/>
  <cols>
    <col min="1" max="1" width="32.7109375" style="0" customWidth="1"/>
    <col min="2" max="2" width="5.7109375" style="0" customWidth="1"/>
    <col min="3" max="3" width="9.421875" style="0" customWidth="1"/>
    <col min="4" max="4" width="6.8515625" style="0" customWidth="1"/>
    <col min="5" max="5" width="7.140625" style="0" customWidth="1"/>
    <col min="6" max="6" width="9.00390625" style="0" customWidth="1"/>
    <col min="7" max="7" width="9.140625" style="0" customWidth="1"/>
    <col min="8" max="8" width="9.00390625" style="0" customWidth="1"/>
    <col min="9" max="9" width="30.140625" style="0" customWidth="1"/>
    <col min="10" max="10" width="5.421875" style="0" customWidth="1"/>
    <col min="11" max="11" width="8.140625" style="0" customWidth="1"/>
    <col min="12" max="12" width="8.8515625" style="0" customWidth="1"/>
    <col min="13" max="13" width="8.140625" style="0" customWidth="1"/>
    <col min="14" max="14" width="10.00390625" style="0" customWidth="1"/>
    <col min="15" max="15" width="10.28125" style="0" customWidth="1"/>
    <col min="16" max="16" width="10.00390625" style="0" customWidth="1"/>
  </cols>
  <sheetData>
    <row r="1" spans="1:16" s="1" customFormat="1" ht="14.25">
      <c r="A1" s="335" t="s">
        <v>182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5:16" s="5" customFormat="1" ht="15">
      <c r="E2" s="7"/>
      <c r="F2" s="7"/>
      <c r="G2" s="7"/>
      <c r="P2" s="203" t="s">
        <v>147</v>
      </c>
    </row>
    <row r="3" spans="1:17" s="5" customFormat="1" ht="15">
      <c r="A3" s="335" t="s">
        <v>143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21"/>
    </row>
    <row r="4" spans="1:11" s="5" customFormat="1" ht="15">
      <c r="A4" s="40" t="s">
        <v>178</v>
      </c>
      <c r="K4" s="14"/>
    </row>
    <row r="5" spans="1:17" s="5" customFormat="1" ht="15">
      <c r="A5" s="335" t="s">
        <v>468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21"/>
    </row>
    <row r="6" s="5" customFormat="1" ht="15"/>
    <row r="7" spans="1:16" s="5" customFormat="1" ht="15">
      <c r="A7" s="378" t="s">
        <v>113</v>
      </c>
      <c r="B7" s="374" t="s">
        <v>15</v>
      </c>
      <c r="C7" s="375" t="s">
        <v>114</v>
      </c>
      <c r="D7" s="375"/>
      <c r="E7" s="376"/>
      <c r="F7" s="24" t="s">
        <v>165</v>
      </c>
      <c r="G7" s="60" t="s">
        <v>225</v>
      </c>
      <c r="H7" s="377" t="s">
        <v>0</v>
      </c>
      <c r="I7" s="378" t="s">
        <v>115</v>
      </c>
      <c r="J7" s="374" t="s">
        <v>15</v>
      </c>
      <c r="K7" s="375" t="s">
        <v>114</v>
      </c>
      <c r="L7" s="375"/>
      <c r="M7" s="376"/>
      <c r="N7" s="24" t="s">
        <v>165</v>
      </c>
      <c r="O7" s="60" t="s">
        <v>225</v>
      </c>
      <c r="P7" s="377" t="s">
        <v>0</v>
      </c>
    </row>
    <row r="8" spans="1:16" s="5" customFormat="1" ht="15">
      <c r="A8" s="378"/>
      <c r="B8" s="374"/>
      <c r="C8" s="159">
        <v>0.91</v>
      </c>
      <c r="D8" s="159">
        <v>0.09</v>
      </c>
      <c r="E8" s="160">
        <v>1</v>
      </c>
      <c r="F8" s="161"/>
      <c r="G8" s="61"/>
      <c r="H8" s="377"/>
      <c r="I8" s="378"/>
      <c r="J8" s="374"/>
      <c r="K8" s="19">
        <v>0.91</v>
      </c>
      <c r="L8" s="19">
        <v>0.09</v>
      </c>
      <c r="M8" s="23">
        <v>1</v>
      </c>
      <c r="N8" s="25"/>
      <c r="O8" s="61"/>
      <c r="P8" s="377"/>
    </row>
    <row r="9" spans="1:16" s="5" customFormat="1" ht="15">
      <c r="A9" s="22" t="s">
        <v>329</v>
      </c>
      <c r="B9" s="157" t="s">
        <v>256</v>
      </c>
      <c r="C9" s="154"/>
      <c r="D9" s="154"/>
      <c r="E9" s="154"/>
      <c r="F9" s="155">
        <v>9480</v>
      </c>
      <c r="G9" s="155"/>
      <c r="H9" s="154">
        <f>SUM(C9:G9)</f>
        <v>9480</v>
      </c>
      <c r="I9" s="62" t="s">
        <v>116</v>
      </c>
      <c r="J9" s="62" t="s">
        <v>9</v>
      </c>
      <c r="K9" s="22">
        <v>98</v>
      </c>
      <c r="L9" s="22">
        <v>59</v>
      </c>
      <c r="M9" s="22"/>
      <c r="N9" s="162">
        <v>757</v>
      </c>
      <c r="O9" s="162">
        <v>1100</v>
      </c>
      <c r="P9" s="154">
        <f>SUM(K9:O9)</f>
        <v>2014</v>
      </c>
    </row>
    <row r="10" spans="1:16" s="5" customFormat="1" ht="15">
      <c r="A10" s="22" t="s">
        <v>102</v>
      </c>
      <c r="B10" s="157" t="s">
        <v>110</v>
      </c>
      <c r="C10" s="154"/>
      <c r="D10" s="154"/>
      <c r="E10" s="154"/>
      <c r="F10" s="154"/>
      <c r="G10" s="154"/>
      <c r="H10" s="154">
        <f>SUM(C10:G10)</f>
        <v>0</v>
      </c>
      <c r="I10" s="62" t="s">
        <v>141</v>
      </c>
      <c r="J10" s="62" t="s">
        <v>7</v>
      </c>
      <c r="K10" s="154"/>
      <c r="L10" s="154"/>
      <c r="M10" s="154"/>
      <c r="N10" s="154"/>
      <c r="O10" s="154"/>
      <c r="P10" s="154">
        <f>SUM(K10:O10)</f>
        <v>0</v>
      </c>
    </row>
    <row r="11" spans="1:16" s="5" customFormat="1" ht="15">
      <c r="A11" s="22" t="s">
        <v>117</v>
      </c>
      <c r="B11" s="157" t="s">
        <v>111</v>
      </c>
      <c r="C11" s="154"/>
      <c r="D11" s="154"/>
      <c r="E11" s="154"/>
      <c r="F11" s="154"/>
      <c r="G11" s="154"/>
      <c r="H11" s="154">
        <f>SUM(C11:G11)</f>
        <v>0</v>
      </c>
      <c r="I11" s="62" t="s">
        <v>118</v>
      </c>
      <c r="J11" s="62" t="s">
        <v>10</v>
      </c>
      <c r="K11" s="154"/>
      <c r="L11" s="154"/>
      <c r="M11" s="154"/>
      <c r="N11" s="154"/>
      <c r="O11" s="154"/>
      <c r="P11" s="154"/>
    </row>
    <row r="12" spans="1:16" s="5" customFormat="1" ht="15">
      <c r="A12" s="22" t="s">
        <v>176</v>
      </c>
      <c r="B12" s="157" t="s">
        <v>112</v>
      </c>
      <c r="C12" s="154"/>
      <c r="D12" s="154"/>
      <c r="E12" s="154"/>
      <c r="F12" s="154"/>
      <c r="G12" s="154"/>
      <c r="H12" s="154">
        <f>SUM(C12:G12)</f>
        <v>0</v>
      </c>
      <c r="I12" s="62" t="s">
        <v>119</v>
      </c>
      <c r="J12" s="62" t="s">
        <v>11</v>
      </c>
      <c r="K12" s="154"/>
      <c r="L12" s="154"/>
      <c r="M12" s="154"/>
      <c r="N12" s="154"/>
      <c r="O12" s="154"/>
      <c r="P12" s="154"/>
    </row>
    <row r="13" spans="1:16" s="5" customFormat="1" ht="15">
      <c r="A13" s="22" t="s">
        <v>103</v>
      </c>
      <c r="B13" s="157" t="s">
        <v>104</v>
      </c>
      <c r="C13" s="154"/>
      <c r="D13" s="154"/>
      <c r="E13" s="154"/>
      <c r="F13" s="154"/>
      <c r="G13" s="154"/>
      <c r="H13" s="154"/>
      <c r="I13" s="62" t="s">
        <v>121</v>
      </c>
      <c r="J13" s="62" t="s">
        <v>122</v>
      </c>
      <c r="K13" s="154"/>
      <c r="L13" s="154"/>
      <c r="M13" s="154"/>
      <c r="N13" s="154"/>
      <c r="O13" s="154"/>
      <c r="P13" s="154"/>
    </row>
    <row r="14" spans="1:16" s="5" customFormat="1" ht="15">
      <c r="A14" s="22" t="s">
        <v>120</v>
      </c>
      <c r="B14" s="157" t="s">
        <v>105</v>
      </c>
      <c r="C14" s="154"/>
      <c r="D14" s="154"/>
      <c r="E14" s="154"/>
      <c r="F14" s="154"/>
      <c r="G14" s="154"/>
      <c r="H14" s="154"/>
      <c r="I14" s="62" t="s">
        <v>124</v>
      </c>
      <c r="J14" s="62" t="s">
        <v>124</v>
      </c>
      <c r="K14" s="154"/>
      <c r="L14" s="154"/>
      <c r="M14" s="154"/>
      <c r="N14" s="154"/>
      <c r="O14" s="154"/>
      <c r="P14" s="154"/>
    </row>
    <row r="15" spans="1:16" s="5" customFormat="1" ht="15">
      <c r="A15" s="22" t="s">
        <v>123</v>
      </c>
      <c r="B15" s="157" t="s">
        <v>106</v>
      </c>
      <c r="C15" s="154"/>
      <c r="D15" s="154"/>
      <c r="E15" s="154"/>
      <c r="F15" s="154">
        <v>37498</v>
      </c>
      <c r="G15" s="154"/>
      <c r="H15" s="154">
        <f>SUM(C15:G15)</f>
        <v>37498</v>
      </c>
      <c r="I15" s="62" t="s">
        <v>124</v>
      </c>
      <c r="J15" s="62" t="s">
        <v>124</v>
      </c>
      <c r="K15" s="154"/>
      <c r="L15" s="154"/>
      <c r="M15" s="154"/>
      <c r="N15" s="154"/>
      <c r="O15" s="154"/>
      <c r="P15" s="154"/>
    </row>
    <row r="16" spans="1:16" s="5" customFormat="1" ht="15">
      <c r="A16" s="22" t="s">
        <v>125</v>
      </c>
      <c r="B16" s="157" t="s">
        <v>126</v>
      </c>
      <c r="C16" s="154"/>
      <c r="D16" s="154"/>
      <c r="E16" s="154"/>
      <c r="F16" s="154"/>
      <c r="G16" s="154"/>
      <c r="H16" s="154"/>
      <c r="I16" s="62" t="s">
        <v>127</v>
      </c>
      <c r="J16" s="62" t="s">
        <v>12</v>
      </c>
      <c r="K16" s="154"/>
      <c r="L16" s="154"/>
      <c r="M16" s="154"/>
      <c r="N16" s="154"/>
      <c r="O16" s="154"/>
      <c r="P16" s="154"/>
    </row>
    <row r="17" spans="1:16" s="5" customFormat="1" ht="15">
      <c r="A17" s="22" t="s">
        <v>177</v>
      </c>
      <c r="B17" s="157" t="s">
        <v>107</v>
      </c>
      <c r="C17" s="154"/>
      <c r="D17" s="154"/>
      <c r="E17" s="154"/>
      <c r="F17" s="154"/>
      <c r="G17" s="154"/>
      <c r="H17" s="154">
        <f>SUM(C17:G17)</f>
        <v>0</v>
      </c>
      <c r="I17" s="63" t="s">
        <v>128</v>
      </c>
      <c r="J17" s="63"/>
      <c r="K17" s="158">
        <f>SUM(K9:K16)</f>
        <v>98</v>
      </c>
      <c r="L17" s="158">
        <f>SUM(L9:L16)</f>
        <v>59</v>
      </c>
      <c r="M17" s="158">
        <f>SUM(M9:M16)</f>
        <v>0</v>
      </c>
      <c r="N17" s="158">
        <f>SUM(N9:N16)</f>
        <v>757</v>
      </c>
      <c r="O17" s="158">
        <f>SUM(O9:O16)</f>
        <v>1100</v>
      </c>
      <c r="P17" s="158">
        <f aca="true" t="shared" si="0" ref="P17:P29">SUM(K17:O17)</f>
        <v>2014</v>
      </c>
    </row>
    <row r="18" spans="1:16" s="5" customFormat="1" ht="15">
      <c r="A18" s="22" t="s">
        <v>108</v>
      </c>
      <c r="B18" s="157" t="s">
        <v>109</v>
      </c>
      <c r="C18" s="154"/>
      <c r="D18" s="154"/>
      <c r="E18" s="154"/>
      <c r="F18" s="154"/>
      <c r="G18" s="154"/>
      <c r="H18" s="154"/>
      <c r="I18" s="62" t="s">
        <v>130</v>
      </c>
      <c r="J18" s="62" t="s">
        <v>131</v>
      </c>
      <c r="K18" s="154"/>
      <c r="L18" s="154"/>
      <c r="M18" s="154"/>
      <c r="N18" s="154"/>
      <c r="O18" s="154"/>
      <c r="P18" s="154">
        <f t="shared" si="0"/>
        <v>0</v>
      </c>
    </row>
    <row r="19" spans="1:16" s="5" customFormat="1" ht="15">
      <c r="A19" s="22" t="s">
        <v>207</v>
      </c>
      <c r="B19" s="157" t="s">
        <v>129</v>
      </c>
      <c r="C19" s="154">
        <v>10000</v>
      </c>
      <c r="D19" s="154"/>
      <c r="E19" s="154"/>
      <c r="F19" s="154"/>
      <c r="G19" s="154"/>
      <c r="H19" s="154">
        <f>SUM(C19:G19)</f>
        <v>10000</v>
      </c>
      <c r="I19" s="62" t="s">
        <v>174</v>
      </c>
      <c r="J19" s="62" t="s">
        <v>173</v>
      </c>
      <c r="K19" s="154"/>
      <c r="L19" s="154"/>
      <c r="M19" s="154"/>
      <c r="N19" s="154"/>
      <c r="O19" s="154"/>
      <c r="P19" s="154">
        <f t="shared" si="0"/>
        <v>0</v>
      </c>
    </row>
    <row r="20" spans="1:16" s="5" customFormat="1" ht="15">
      <c r="A20" s="22" t="s">
        <v>208</v>
      </c>
      <c r="B20" s="157" t="s">
        <v>204</v>
      </c>
      <c r="C20" s="154">
        <v>27000</v>
      </c>
      <c r="D20" s="154"/>
      <c r="E20" s="154"/>
      <c r="F20" s="154">
        <v>5022</v>
      </c>
      <c r="G20" s="154"/>
      <c r="H20" s="154">
        <f>SUM(C20:G20)</f>
        <v>32022</v>
      </c>
      <c r="I20" s="62" t="s">
        <v>174</v>
      </c>
      <c r="J20" s="62" t="s">
        <v>173</v>
      </c>
      <c r="K20" s="163"/>
      <c r="L20" s="163"/>
      <c r="M20" s="163"/>
      <c r="N20" s="163"/>
      <c r="O20" s="163"/>
      <c r="P20" s="154">
        <f t="shared" si="0"/>
        <v>0</v>
      </c>
    </row>
    <row r="21" spans="1:16" s="5" customFormat="1" ht="15">
      <c r="A21" s="22" t="s">
        <v>212</v>
      </c>
      <c r="B21" s="157" t="s">
        <v>211</v>
      </c>
      <c r="C21" s="154"/>
      <c r="D21" s="154"/>
      <c r="E21" s="154"/>
      <c r="F21" s="154">
        <v>46655</v>
      </c>
      <c r="G21" s="154"/>
      <c r="H21" s="154">
        <f>SUM(C21:G21)</f>
        <v>46655</v>
      </c>
      <c r="I21" s="62" t="s">
        <v>132</v>
      </c>
      <c r="J21" s="62" t="s">
        <v>3</v>
      </c>
      <c r="K21" s="163"/>
      <c r="L21" s="163"/>
      <c r="M21" s="163"/>
      <c r="N21" s="163">
        <v>732502</v>
      </c>
      <c r="O21" s="163">
        <v>270628</v>
      </c>
      <c r="P21" s="154">
        <f t="shared" si="0"/>
        <v>1003130</v>
      </c>
    </row>
    <row r="22" spans="1:16" s="5" customFormat="1" ht="15">
      <c r="A22" s="22" t="s">
        <v>209</v>
      </c>
      <c r="B22" s="157" t="s">
        <v>205</v>
      </c>
      <c r="C22" s="154"/>
      <c r="D22" s="154"/>
      <c r="E22" s="154"/>
      <c r="F22" s="154"/>
      <c r="G22" s="154"/>
      <c r="H22" s="154">
        <f>SUM(C22:G22)</f>
        <v>0</v>
      </c>
      <c r="I22" s="62" t="s">
        <v>133</v>
      </c>
      <c r="J22" s="62" t="s">
        <v>4</v>
      </c>
      <c r="K22" s="163"/>
      <c r="L22" s="163"/>
      <c r="M22" s="163"/>
      <c r="N22" s="163"/>
      <c r="O22" s="163"/>
      <c r="P22" s="154">
        <f t="shared" si="0"/>
        <v>0</v>
      </c>
    </row>
    <row r="23" spans="1:18" s="5" customFormat="1" ht="15">
      <c r="A23" s="22" t="s">
        <v>210</v>
      </c>
      <c r="B23" s="157" t="s">
        <v>206</v>
      </c>
      <c r="C23" s="154"/>
      <c r="D23" s="154"/>
      <c r="E23" s="154"/>
      <c r="F23" s="154"/>
      <c r="G23" s="154"/>
      <c r="H23" s="154"/>
      <c r="I23" s="62" t="s">
        <v>134</v>
      </c>
      <c r="J23" s="62" t="s">
        <v>135</v>
      </c>
      <c r="K23" s="163"/>
      <c r="L23" s="163"/>
      <c r="M23" s="163"/>
      <c r="N23" s="163"/>
      <c r="O23" s="163"/>
      <c r="P23" s="154">
        <f t="shared" si="0"/>
        <v>0</v>
      </c>
      <c r="R23" s="39"/>
    </row>
    <row r="24" spans="1:16" s="5" customFormat="1" ht="15">
      <c r="A24" s="22" t="s">
        <v>328</v>
      </c>
      <c r="B24" s="157" t="s">
        <v>271</v>
      </c>
      <c r="C24" s="154"/>
      <c r="D24" s="154"/>
      <c r="E24" s="154"/>
      <c r="F24" s="154">
        <v>633847</v>
      </c>
      <c r="G24" s="154">
        <v>785851</v>
      </c>
      <c r="H24" s="154">
        <f>SUM(C24:G24)</f>
        <v>1419698</v>
      </c>
      <c r="I24" s="62" t="s">
        <v>136</v>
      </c>
      <c r="J24" s="62" t="s">
        <v>137</v>
      </c>
      <c r="K24" s="163"/>
      <c r="L24" s="163"/>
      <c r="M24" s="163"/>
      <c r="N24" s="163"/>
      <c r="O24" s="163"/>
      <c r="P24" s="154">
        <f t="shared" si="0"/>
        <v>0</v>
      </c>
    </row>
    <row r="25" spans="1:16" s="5" customFormat="1" ht="15">
      <c r="A25" s="22" t="s">
        <v>571</v>
      </c>
      <c r="B25" s="157" t="s">
        <v>572</v>
      </c>
      <c r="C25" s="154">
        <v>38000</v>
      </c>
      <c r="D25" s="154"/>
      <c r="E25" s="154"/>
      <c r="F25" s="154"/>
      <c r="G25" s="154"/>
      <c r="H25" s="154">
        <f>SUM(C25:G25)</f>
        <v>38000</v>
      </c>
      <c r="I25" s="22" t="s">
        <v>323</v>
      </c>
      <c r="J25" s="62" t="s">
        <v>188</v>
      </c>
      <c r="K25" s="163"/>
      <c r="L25" s="163"/>
      <c r="M25" s="163"/>
      <c r="N25" s="163"/>
      <c r="O25" s="163"/>
      <c r="P25" s="154">
        <f t="shared" si="0"/>
        <v>0</v>
      </c>
    </row>
    <row r="26" spans="1:16" s="5" customFormat="1" ht="15">
      <c r="A26" s="62"/>
      <c r="B26" s="16"/>
      <c r="C26" s="154"/>
      <c r="D26" s="154"/>
      <c r="E26" s="154"/>
      <c r="F26" s="154"/>
      <c r="G26" s="154"/>
      <c r="H26" s="154"/>
      <c r="I26" s="22" t="s">
        <v>138</v>
      </c>
      <c r="J26" s="62" t="s">
        <v>139</v>
      </c>
      <c r="K26" s="154"/>
      <c r="L26" s="154"/>
      <c r="M26" s="154"/>
      <c r="N26" s="154"/>
      <c r="O26" s="154"/>
      <c r="P26" s="154">
        <f t="shared" si="0"/>
        <v>0</v>
      </c>
    </row>
    <row r="27" spans="1:16" s="5" customFormat="1" ht="15">
      <c r="A27" s="26" t="s">
        <v>0</v>
      </c>
      <c r="B27" s="20"/>
      <c r="C27" s="158">
        <f>SUM(C9:C26)</f>
        <v>75000</v>
      </c>
      <c r="D27" s="158">
        <f>SUM(D9:D26)</f>
        <v>0</v>
      </c>
      <c r="E27" s="158">
        <f>SUM(E9:E26)</f>
        <v>0</v>
      </c>
      <c r="F27" s="158">
        <f>SUM(F9:F26)</f>
        <v>732502</v>
      </c>
      <c r="G27" s="158">
        <f>SUM(G9:G26)</f>
        <v>785851</v>
      </c>
      <c r="H27" s="158">
        <f>SUM(C27:G27)</f>
        <v>1593353</v>
      </c>
      <c r="I27" s="63" t="s">
        <v>140</v>
      </c>
      <c r="J27" s="63"/>
      <c r="K27" s="158">
        <f>SUM(K17:K26)</f>
        <v>98</v>
      </c>
      <c r="L27" s="158">
        <f>SUM(L17:L26)</f>
        <v>59</v>
      </c>
      <c r="M27" s="158">
        <f>SUM(M17:M26)</f>
        <v>0</v>
      </c>
      <c r="N27" s="158">
        <f>SUM(N17:N26)</f>
        <v>733259</v>
      </c>
      <c r="O27" s="158">
        <f>SUM(O17:O26)</f>
        <v>271728</v>
      </c>
      <c r="P27" s="158">
        <f t="shared" si="0"/>
        <v>1005144</v>
      </c>
    </row>
    <row r="28" spans="1:16" s="5" customFormat="1" ht="15">
      <c r="A28" s="22"/>
      <c r="B28" s="15"/>
      <c r="C28" s="154"/>
      <c r="D28" s="154"/>
      <c r="E28" s="154"/>
      <c r="F28" s="154"/>
      <c r="G28" s="154"/>
      <c r="H28" s="154"/>
      <c r="I28" s="62" t="s">
        <v>466</v>
      </c>
      <c r="J28" s="62" t="s">
        <v>5</v>
      </c>
      <c r="K28" s="154">
        <v>75994</v>
      </c>
      <c r="L28" s="154">
        <v>37883</v>
      </c>
      <c r="M28" s="154"/>
      <c r="N28" s="154">
        <v>597073</v>
      </c>
      <c r="O28" s="154">
        <v>515223</v>
      </c>
      <c r="P28" s="154">
        <f t="shared" si="0"/>
        <v>1226173</v>
      </c>
    </row>
    <row r="29" spans="1:16" s="5" customFormat="1" ht="15">
      <c r="A29" s="22"/>
      <c r="B29" s="15"/>
      <c r="C29" s="17"/>
      <c r="D29" s="17"/>
      <c r="E29" s="17"/>
      <c r="F29" s="17"/>
      <c r="G29" s="17"/>
      <c r="H29" s="17"/>
      <c r="I29" s="62" t="s">
        <v>467</v>
      </c>
      <c r="J29" s="62" t="s">
        <v>6</v>
      </c>
      <c r="K29" s="154">
        <f>C27-K28-K27</f>
        <v>-1092</v>
      </c>
      <c r="L29" s="154">
        <f>D27-L28-L27</f>
        <v>-37942</v>
      </c>
      <c r="M29" s="154"/>
      <c r="N29" s="154">
        <f>F27-N28-N27</f>
        <v>-597830</v>
      </c>
      <c r="O29" s="154">
        <f>G27-O28-O27</f>
        <v>-1100</v>
      </c>
      <c r="P29" s="154">
        <f t="shared" si="0"/>
        <v>-637964</v>
      </c>
    </row>
    <row r="30" spans="9:18" s="5" customFormat="1" ht="15">
      <c r="I30" s="64"/>
      <c r="K30" s="39"/>
      <c r="L30" s="39"/>
      <c r="P30" s="39"/>
      <c r="R30" s="39"/>
    </row>
    <row r="31" spans="1:17" s="5" customFormat="1" ht="15">
      <c r="A31" s="5" t="s">
        <v>171</v>
      </c>
      <c r="I31" s="5" t="s">
        <v>487</v>
      </c>
      <c r="K31" s="39"/>
      <c r="L31" s="156"/>
      <c r="N31" s="39"/>
      <c r="O31" s="39"/>
      <c r="P31" s="39"/>
      <c r="Q31" s="39"/>
    </row>
    <row r="32" spans="1:9" s="5" customFormat="1" ht="15">
      <c r="A32" s="373" t="s">
        <v>488</v>
      </c>
      <c r="B32" s="373"/>
      <c r="C32" s="373"/>
      <c r="D32" s="236"/>
      <c r="E32" s="236"/>
      <c r="I32" s="5" t="s">
        <v>166</v>
      </c>
    </row>
    <row r="33" spans="1:13" s="5" customFormat="1" ht="15">
      <c r="A33" s="5" t="s">
        <v>489</v>
      </c>
      <c r="E33" s="18"/>
      <c r="F33" s="18"/>
      <c r="G33" s="18"/>
      <c r="L33" s="18" t="s">
        <v>142</v>
      </c>
      <c r="M33" s="18"/>
    </row>
    <row r="36" spans="1:256" ht="14.25">
      <c r="A36" s="335"/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35"/>
      <c r="AO36" s="335"/>
      <c r="AP36" s="335"/>
      <c r="AQ36" s="335"/>
      <c r="AR36" s="335"/>
      <c r="AS36" s="335"/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335"/>
      <c r="BF36" s="335"/>
      <c r="BG36" s="335"/>
      <c r="BH36" s="335"/>
      <c r="BI36" s="335"/>
      <c r="BJ36" s="335"/>
      <c r="BK36" s="335"/>
      <c r="BL36" s="335"/>
      <c r="BM36" s="335"/>
      <c r="BN36" s="335"/>
      <c r="BO36" s="335"/>
      <c r="BP36" s="335"/>
      <c r="BQ36" s="335"/>
      <c r="BR36" s="335"/>
      <c r="BS36" s="335"/>
      <c r="BT36" s="335"/>
      <c r="BU36" s="335"/>
      <c r="BV36" s="335"/>
      <c r="BW36" s="335"/>
      <c r="BX36" s="335"/>
      <c r="BY36" s="335"/>
      <c r="BZ36" s="335"/>
      <c r="CA36" s="335"/>
      <c r="CB36" s="335"/>
      <c r="CC36" s="335"/>
      <c r="CD36" s="335"/>
      <c r="CE36" s="335"/>
      <c r="CF36" s="335"/>
      <c r="CG36" s="335"/>
      <c r="CH36" s="335"/>
      <c r="CI36" s="335"/>
      <c r="CJ36" s="335"/>
      <c r="CK36" s="335"/>
      <c r="CL36" s="335"/>
      <c r="CM36" s="335"/>
      <c r="CN36" s="335"/>
      <c r="CO36" s="335"/>
      <c r="CP36" s="335"/>
      <c r="CQ36" s="335"/>
      <c r="CR36" s="335"/>
      <c r="CS36" s="335"/>
      <c r="CT36" s="335"/>
      <c r="CU36" s="335"/>
      <c r="CV36" s="335"/>
      <c r="CW36" s="335"/>
      <c r="CX36" s="335"/>
      <c r="CY36" s="335"/>
      <c r="CZ36" s="335"/>
      <c r="DA36" s="335"/>
      <c r="DB36" s="335"/>
      <c r="DC36" s="335"/>
      <c r="DD36" s="335"/>
      <c r="DE36" s="335"/>
      <c r="DF36" s="335"/>
      <c r="DG36" s="335"/>
      <c r="DH36" s="335"/>
      <c r="DI36" s="335"/>
      <c r="DJ36" s="335"/>
      <c r="DK36" s="335"/>
      <c r="DL36" s="335"/>
      <c r="DM36" s="335"/>
      <c r="DN36" s="335"/>
      <c r="DO36" s="335"/>
      <c r="DP36" s="335"/>
      <c r="DQ36" s="335"/>
      <c r="DR36" s="335"/>
      <c r="DS36" s="335"/>
      <c r="DT36" s="335"/>
      <c r="DU36" s="335"/>
      <c r="DV36" s="335"/>
      <c r="DW36" s="335"/>
      <c r="DX36" s="335"/>
      <c r="DY36" s="335"/>
      <c r="DZ36" s="335"/>
      <c r="EA36" s="335"/>
      <c r="EB36" s="335"/>
      <c r="EC36" s="335"/>
      <c r="ED36" s="335"/>
      <c r="EE36" s="335"/>
      <c r="EF36" s="335"/>
      <c r="EG36" s="335"/>
      <c r="EH36" s="335"/>
      <c r="EI36" s="335"/>
      <c r="EJ36" s="335"/>
      <c r="EK36" s="335"/>
      <c r="EL36" s="335"/>
      <c r="EM36" s="335"/>
      <c r="EN36" s="335"/>
      <c r="EO36" s="335"/>
      <c r="EP36" s="335"/>
      <c r="EQ36" s="335"/>
      <c r="ER36" s="335"/>
      <c r="ES36" s="335"/>
      <c r="ET36" s="335"/>
      <c r="EU36" s="335"/>
      <c r="EV36" s="335"/>
      <c r="EW36" s="335"/>
      <c r="EX36" s="335"/>
      <c r="EY36" s="335"/>
      <c r="EZ36" s="335"/>
      <c r="FA36" s="335"/>
      <c r="FB36" s="335"/>
      <c r="FC36" s="335"/>
      <c r="FD36" s="335"/>
      <c r="FE36" s="335"/>
      <c r="FF36" s="335"/>
      <c r="FG36" s="335"/>
      <c r="FH36" s="335"/>
      <c r="FI36" s="335"/>
      <c r="FJ36" s="335"/>
      <c r="FK36" s="335"/>
      <c r="FL36" s="335"/>
      <c r="FM36" s="335"/>
      <c r="FN36" s="335"/>
      <c r="FO36" s="335"/>
      <c r="FP36" s="335"/>
      <c r="FQ36" s="335"/>
      <c r="FR36" s="335"/>
      <c r="FS36" s="335"/>
      <c r="FT36" s="335"/>
      <c r="FU36" s="335"/>
      <c r="FV36" s="335"/>
      <c r="FW36" s="335"/>
      <c r="FX36" s="335"/>
      <c r="FY36" s="335"/>
      <c r="FZ36" s="335"/>
      <c r="GA36" s="335"/>
      <c r="GB36" s="335"/>
      <c r="GC36" s="335"/>
      <c r="GD36" s="335"/>
      <c r="GE36" s="335"/>
      <c r="GF36" s="335"/>
      <c r="GG36" s="335"/>
      <c r="GH36" s="335"/>
      <c r="GI36" s="335"/>
      <c r="GJ36" s="335"/>
      <c r="GK36" s="335"/>
      <c r="GL36" s="335"/>
      <c r="GM36" s="335"/>
      <c r="GN36" s="335"/>
      <c r="GO36" s="335"/>
      <c r="GP36" s="335"/>
      <c r="GQ36" s="335"/>
      <c r="GR36" s="335"/>
      <c r="GS36" s="335"/>
      <c r="GT36" s="335"/>
      <c r="GU36" s="335"/>
      <c r="GV36" s="335"/>
      <c r="GW36" s="335"/>
      <c r="GX36" s="335"/>
      <c r="GY36" s="335"/>
      <c r="GZ36" s="335"/>
      <c r="HA36" s="335"/>
      <c r="HB36" s="335"/>
      <c r="HC36" s="335"/>
      <c r="HD36" s="335"/>
      <c r="HE36" s="335"/>
      <c r="HF36" s="335"/>
      <c r="HG36" s="335"/>
      <c r="HH36" s="335"/>
      <c r="HI36" s="335"/>
      <c r="HJ36" s="335"/>
      <c r="HK36" s="335"/>
      <c r="HL36" s="335"/>
      <c r="HM36" s="335"/>
      <c r="HN36" s="335"/>
      <c r="HO36" s="335"/>
      <c r="HP36" s="335"/>
      <c r="HQ36" s="335"/>
      <c r="HR36" s="335"/>
      <c r="HS36" s="335"/>
      <c r="HT36" s="335"/>
      <c r="HU36" s="335"/>
      <c r="HV36" s="335"/>
      <c r="HW36" s="335"/>
      <c r="HX36" s="335"/>
      <c r="HY36" s="335"/>
      <c r="HZ36" s="335"/>
      <c r="IA36" s="335"/>
      <c r="IB36" s="335"/>
      <c r="IC36" s="335"/>
      <c r="ID36" s="335"/>
      <c r="IE36" s="335"/>
      <c r="IF36" s="335"/>
      <c r="IG36" s="335"/>
      <c r="IH36" s="335"/>
      <c r="II36" s="335"/>
      <c r="IJ36" s="335"/>
      <c r="IK36" s="335"/>
      <c r="IL36" s="335"/>
      <c r="IM36" s="335"/>
      <c r="IN36" s="335"/>
      <c r="IO36" s="335"/>
      <c r="IP36" s="335"/>
      <c r="IQ36" s="335"/>
      <c r="IR36" s="335"/>
      <c r="IS36" s="335"/>
      <c r="IT36" s="335"/>
      <c r="IU36" s="335"/>
      <c r="IV36" s="335"/>
    </row>
    <row r="37" spans="1:256" ht="15">
      <c r="A37" s="40"/>
      <c r="B37" s="5"/>
      <c r="C37" s="5"/>
      <c r="D37" s="5"/>
      <c r="E37" s="5"/>
      <c r="F37" s="5"/>
      <c r="G37" s="5"/>
      <c r="H37" s="5"/>
      <c r="I37" s="5"/>
      <c r="J37" s="5"/>
      <c r="K37" s="14"/>
      <c r="L37" s="5"/>
      <c r="M37" s="5"/>
      <c r="N37" s="5"/>
      <c r="O37" s="5"/>
      <c r="P37" s="5"/>
      <c r="Q37" s="40"/>
      <c r="R37" s="5"/>
      <c r="S37" s="5"/>
      <c r="T37" s="5"/>
      <c r="U37" s="5"/>
      <c r="V37" s="5"/>
      <c r="W37" s="5"/>
      <c r="X37" s="5"/>
      <c r="Y37" s="5"/>
      <c r="Z37" s="5"/>
      <c r="AA37" s="14"/>
      <c r="AB37" s="5"/>
      <c r="AC37" s="5"/>
      <c r="AD37" s="5"/>
      <c r="AE37" s="5"/>
      <c r="AF37" s="5"/>
      <c r="AG37" s="40"/>
      <c r="AH37" s="5"/>
      <c r="AI37" s="5"/>
      <c r="AJ37" s="5"/>
      <c r="AK37" s="5"/>
      <c r="AL37" s="5"/>
      <c r="AM37" s="5"/>
      <c r="AN37" s="5"/>
      <c r="AO37" s="5"/>
      <c r="AP37" s="5"/>
      <c r="AQ37" s="14"/>
      <c r="AR37" s="5"/>
      <c r="AS37" s="5"/>
      <c r="AT37" s="5"/>
      <c r="AU37" s="5"/>
      <c r="AV37" s="5"/>
      <c r="AW37" s="40"/>
      <c r="AX37" s="5"/>
      <c r="AY37" s="5"/>
      <c r="AZ37" s="5"/>
      <c r="BA37" s="5"/>
      <c r="BB37" s="5"/>
      <c r="BC37" s="5"/>
      <c r="BD37" s="5"/>
      <c r="BE37" s="5"/>
      <c r="BF37" s="5"/>
      <c r="BG37" s="14"/>
      <c r="BH37" s="5"/>
      <c r="BI37" s="5"/>
      <c r="BJ37" s="5"/>
      <c r="BK37" s="5"/>
      <c r="BL37" s="5"/>
      <c r="BM37" s="40"/>
      <c r="BN37" s="5"/>
      <c r="BO37" s="5"/>
      <c r="BP37" s="5"/>
      <c r="BQ37" s="5"/>
      <c r="BR37" s="5"/>
      <c r="BS37" s="5"/>
      <c r="BT37" s="5"/>
      <c r="BU37" s="5"/>
      <c r="BV37" s="5"/>
      <c r="BW37" s="14"/>
      <c r="BX37" s="5"/>
      <c r="BY37" s="5"/>
      <c r="BZ37" s="5"/>
      <c r="CA37" s="5"/>
      <c r="CB37" s="5"/>
      <c r="CC37" s="40"/>
      <c r="CD37" s="5"/>
      <c r="CE37" s="5"/>
      <c r="CF37" s="5"/>
      <c r="CG37" s="5"/>
      <c r="CH37" s="5"/>
      <c r="CI37" s="5"/>
      <c r="CJ37" s="5"/>
      <c r="CK37" s="5"/>
      <c r="CL37" s="5"/>
      <c r="CM37" s="14"/>
      <c r="CN37" s="5"/>
      <c r="CO37" s="5"/>
      <c r="CP37" s="5"/>
      <c r="CQ37" s="5"/>
      <c r="CR37" s="5"/>
      <c r="CS37" s="40"/>
      <c r="CT37" s="5"/>
      <c r="CU37" s="5"/>
      <c r="CV37" s="5"/>
      <c r="CW37" s="5"/>
      <c r="CX37" s="5"/>
      <c r="CY37" s="5"/>
      <c r="CZ37" s="5"/>
      <c r="DA37" s="5"/>
      <c r="DB37" s="5"/>
      <c r="DC37" s="14"/>
      <c r="DD37" s="5"/>
      <c r="DE37" s="5"/>
      <c r="DF37" s="5"/>
      <c r="DG37" s="5"/>
      <c r="DH37" s="5"/>
      <c r="DI37" s="40"/>
      <c r="DJ37" s="5"/>
      <c r="DK37" s="5"/>
      <c r="DL37" s="5"/>
      <c r="DM37" s="5"/>
      <c r="DN37" s="5"/>
      <c r="DO37" s="5"/>
      <c r="DP37" s="5"/>
      <c r="DQ37" s="5"/>
      <c r="DR37" s="5"/>
      <c r="DS37" s="14"/>
      <c r="DT37" s="5"/>
      <c r="DU37" s="5"/>
      <c r="DV37" s="5"/>
      <c r="DW37" s="5"/>
      <c r="DX37" s="5"/>
      <c r="DY37" s="40"/>
      <c r="DZ37" s="5"/>
      <c r="EA37" s="5"/>
      <c r="EB37" s="5"/>
      <c r="EC37" s="5"/>
      <c r="ED37" s="5"/>
      <c r="EE37" s="5"/>
      <c r="EF37" s="5"/>
      <c r="EG37" s="5"/>
      <c r="EH37" s="5"/>
      <c r="EI37" s="14"/>
      <c r="EJ37" s="5"/>
      <c r="EK37" s="5"/>
      <c r="EL37" s="5"/>
      <c r="EM37" s="5"/>
      <c r="EN37" s="5"/>
      <c r="EO37" s="40"/>
      <c r="EP37" s="5"/>
      <c r="EQ37" s="5"/>
      <c r="ER37" s="5"/>
      <c r="ES37" s="5"/>
      <c r="ET37" s="5"/>
      <c r="EU37" s="5"/>
      <c r="EV37" s="5"/>
      <c r="EW37" s="5"/>
      <c r="EX37" s="5"/>
      <c r="EY37" s="14"/>
      <c r="EZ37" s="5"/>
      <c r="FA37" s="5"/>
      <c r="FB37" s="5"/>
      <c r="FC37" s="5"/>
      <c r="FD37" s="5"/>
      <c r="FE37" s="40"/>
      <c r="FF37" s="5"/>
      <c r="FG37" s="5"/>
      <c r="FH37" s="5"/>
      <c r="FI37" s="5"/>
      <c r="FJ37" s="5"/>
      <c r="FK37" s="5"/>
      <c r="FL37" s="5"/>
      <c r="FM37" s="5"/>
      <c r="FN37" s="5"/>
      <c r="FO37" s="14"/>
      <c r="FP37" s="5"/>
      <c r="FQ37" s="5"/>
      <c r="FR37" s="5"/>
      <c r="FS37" s="5"/>
      <c r="FT37" s="5"/>
      <c r="FU37" s="40"/>
      <c r="FV37" s="5"/>
      <c r="FW37" s="5"/>
      <c r="FX37" s="5"/>
      <c r="FY37" s="5"/>
      <c r="FZ37" s="5"/>
      <c r="GA37" s="5"/>
      <c r="GB37" s="5"/>
      <c r="GC37" s="5"/>
      <c r="GD37" s="5"/>
      <c r="GE37" s="14"/>
      <c r="GF37" s="5"/>
      <c r="GG37" s="5"/>
      <c r="GH37" s="5"/>
      <c r="GI37" s="5"/>
      <c r="GJ37" s="5"/>
      <c r="GK37" s="40"/>
      <c r="GL37" s="5"/>
      <c r="GM37" s="5"/>
      <c r="GN37" s="5"/>
      <c r="GO37" s="5"/>
      <c r="GP37" s="5"/>
      <c r="GQ37" s="5"/>
      <c r="GR37" s="5"/>
      <c r="GS37" s="5"/>
      <c r="GT37" s="5"/>
      <c r="GU37" s="14"/>
      <c r="GV37" s="5"/>
      <c r="GW37" s="5"/>
      <c r="GX37" s="5"/>
      <c r="GY37" s="5"/>
      <c r="GZ37" s="5"/>
      <c r="HA37" s="40"/>
      <c r="HB37" s="5"/>
      <c r="HC37" s="5"/>
      <c r="HD37" s="5"/>
      <c r="HE37" s="5"/>
      <c r="HF37" s="5"/>
      <c r="HG37" s="5"/>
      <c r="HH37" s="5"/>
      <c r="HI37" s="5"/>
      <c r="HJ37" s="5"/>
      <c r="HK37" s="14"/>
      <c r="HL37" s="5"/>
      <c r="HM37" s="5"/>
      <c r="HN37" s="5"/>
      <c r="HO37" s="5"/>
      <c r="HP37" s="5"/>
      <c r="HQ37" s="40"/>
      <c r="HR37" s="5"/>
      <c r="HS37" s="5"/>
      <c r="HT37" s="5"/>
      <c r="HU37" s="5"/>
      <c r="HV37" s="5"/>
      <c r="HW37" s="5"/>
      <c r="HX37" s="5"/>
      <c r="HY37" s="5"/>
      <c r="HZ37" s="5"/>
      <c r="IA37" s="14"/>
      <c r="IB37" s="5"/>
      <c r="IC37" s="5"/>
      <c r="ID37" s="5"/>
      <c r="IE37" s="5"/>
      <c r="IF37" s="5"/>
      <c r="IG37" s="40"/>
      <c r="IH37" s="5"/>
      <c r="II37" s="5"/>
      <c r="IJ37" s="5"/>
      <c r="IK37" s="5"/>
      <c r="IL37" s="5"/>
      <c r="IM37" s="5"/>
      <c r="IN37" s="5"/>
      <c r="IO37" s="5"/>
      <c r="IP37" s="5"/>
      <c r="IQ37" s="14"/>
      <c r="IR37" s="5"/>
      <c r="IS37" s="5"/>
      <c r="IT37" s="5"/>
      <c r="IU37" s="5"/>
      <c r="IV37" s="5"/>
    </row>
    <row r="38" spans="1:256" ht="14.25">
      <c r="A38" s="335"/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/>
      <c r="BJ38" s="335"/>
      <c r="BK38" s="335"/>
      <c r="BL38" s="335"/>
      <c r="BM38" s="335"/>
      <c r="BN38" s="335"/>
      <c r="BO38" s="335"/>
      <c r="BP38" s="335"/>
      <c r="BQ38" s="335"/>
      <c r="BR38" s="335"/>
      <c r="BS38" s="335"/>
      <c r="BT38" s="335"/>
      <c r="BU38" s="335"/>
      <c r="BV38" s="335"/>
      <c r="BW38" s="335"/>
      <c r="BX38" s="335"/>
      <c r="BY38" s="335"/>
      <c r="BZ38" s="335"/>
      <c r="CA38" s="335"/>
      <c r="CB38" s="335"/>
      <c r="CC38" s="335"/>
      <c r="CD38" s="335"/>
      <c r="CE38" s="335"/>
      <c r="CF38" s="335"/>
      <c r="CG38" s="335"/>
      <c r="CH38" s="335"/>
      <c r="CI38" s="335"/>
      <c r="CJ38" s="335"/>
      <c r="CK38" s="335"/>
      <c r="CL38" s="335"/>
      <c r="CM38" s="335"/>
      <c r="CN38" s="335"/>
      <c r="CO38" s="335"/>
      <c r="CP38" s="335"/>
      <c r="CQ38" s="335"/>
      <c r="CR38" s="335"/>
      <c r="CS38" s="335"/>
      <c r="CT38" s="335"/>
      <c r="CU38" s="335"/>
      <c r="CV38" s="335"/>
      <c r="CW38" s="335"/>
      <c r="CX38" s="335"/>
      <c r="CY38" s="335"/>
      <c r="CZ38" s="335"/>
      <c r="DA38" s="335"/>
      <c r="DB38" s="335"/>
      <c r="DC38" s="335"/>
      <c r="DD38" s="335"/>
      <c r="DE38" s="335"/>
      <c r="DF38" s="335"/>
      <c r="DG38" s="335"/>
      <c r="DH38" s="335"/>
      <c r="DI38" s="335"/>
      <c r="DJ38" s="335"/>
      <c r="DK38" s="335"/>
      <c r="DL38" s="335"/>
      <c r="DM38" s="335"/>
      <c r="DN38" s="335"/>
      <c r="DO38" s="335"/>
      <c r="DP38" s="335"/>
      <c r="DQ38" s="335"/>
      <c r="DR38" s="335"/>
      <c r="DS38" s="335"/>
      <c r="DT38" s="335"/>
      <c r="DU38" s="335"/>
      <c r="DV38" s="335"/>
      <c r="DW38" s="335"/>
      <c r="DX38" s="335"/>
      <c r="DY38" s="335"/>
      <c r="DZ38" s="335"/>
      <c r="EA38" s="335"/>
      <c r="EB38" s="335"/>
      <c r="EC38" s="335"/>
      <c r="ED38" s="335"/>
      <c r="EE38" s="335"/>
      <c r="EF38" s="335"/>
      <c r="EG38" s="335"/>
      <c r="EH38" s="335"/>
      <c r="EI38" s="335"/>
      <c r="EJ38" s="335"/>
      <c r="EK38" s="335"/>
      <c r="EL38" s="335"/>
      <c r="EM38" s="335"/>
      <c r="EN38" s="335"/>
      <c r="EO38" s="335"/>
      <c r="EP38" s="335"/>
      <c r="EQ38" s="335"/>
      <c r="ER38" s="335"/>
      <c r="ES38" s="335"/>
      <c r="ET38" s="335"/>
      <c r="EU38" s="335"/>
      <c r="EV38" s="335"/>
      <c r="EW38" s="335"/>
      <c r="EX38" s="335"/>
      <c r="EY38" s="335"/>
      <c r="EZ38" s="335"/>
      <c r="FA38" s="335"/>
      <c r="FB38" s="335"/>
      <c r="FC38" s="335"/>
      <c r="FD38" s="335"/>
      <c r="FE38" s="335"/>
      <c r="FF38" s="335"/>
      <c r="FG38" s="335"/>
      <c r="FH38" s="335"/>
      <c r="FI38" s="335"/>
      <c r="FJ38" s="335"/>
      <c r="FK38" s="335"/>
      <c r="FL38" s="335"/>
      <c r="FM38" s="335"/>
      <c r="FN38" s="335"/>
      <c r="FO38" s="335"/>
      <c r="FP38" s="335"/>
      <c r="FQ38" s="335"/>
      <c r="FR38" s="335"/>
      <c r="FS38" s="335"/>
      <c r="FT38" s="335"/>
      <c r="FU38" s="335"/>
      <c r="FV38" s="335"/>
      <c r="FW38" s="335"/>
      <c r="FX38" s="335"/>
      <c r="FY38" s="335"/>
      <c r="FZ38" s="335"/>
      <c r="GA38" s="335"/>
      <c r="GB38" s="335"/>
      <c r="GC38" s="335"/>
      <c r="GD38" s="335"/>
      <c r="GE38" s="335"/>
      <c r="GF38" s="335"/>
      <c r="GG38" s="335"/>
      <c r="GH38" s="335"/>
      <c r="GI38" s="335"/>
      <c r="GJ38" s="335"/>
      <c r="GK38" s="335"/>
      <c r="GL38" s="335"/>
      <c r="GM38" s="335"/>
      <c r="GN38" s="335"/>
      <c r="GO38" s="335"/>
      <c r="GP38" s="335"/>
      <c r="GQ38" s="335"/>
      <c r="GR38" s="335"/>
      <c r="GS38" s="335"/>
      <c r="GT38" s="335"/>
      <c r="GU38" s="335"/>
      <c r="GV38" s="335"/>
      <c r="GW38" s="335"/>
      <c r="GX38" s="335"/>
      <c r="GY38" s="335"/>
      <c r="GZ38" s="335"/>
      <c r="HA38" s="335"/>
      <c r="HB38" s="335"/>
      <c r="HC38" s="335"/>
      <c r="HD38" s="335"/>
      <c r="HE38" s="335"/>
      <c r="HF38" s="335"/>
      <c r="HG38" s="335"/>
      <c r="HH38" s="335"/>
      <c r="HI38" s="335"/>
      <c r="HJ38" s="335"/>
      <c r="HK38" s="335"/>
      <c r="HL38" s="335"/>
      <c r="HM38" s="335"/>
      <c r="HN38" s="335"/>
      <c r="HO38" s="335"/>
      <c r="HP38" s="335"/>
      <c r="HQ38" s="335"/>
      <c r="HR38" s="335"/>
      <c r="HS38" s="335"/>
      <c r="HT38" s="335"/>
      <c r="HU38" s="335"/>
      <c r="HV38" s="335"/>
      <c r="HW38" s="335"/>
      <c r="HX38" s="335"/>
      <c r="HY38" s="335"/>
      <c r="HZ38" s="335"/>
      <c r="IA38" s="335"/>
      <c r="IB38" s="335"/>
      <c r="IC38" s="335"/>
      <c r="ID38" s="335"/>
      <c r="IE38" s="335"/>
      <c r="IF38" s="335"/>
      <c r="IG38" s="335"/>
      <c r="IH38" s="335"/>
      <c r="II38" s="335"/>
      <c r="IJ38" s="335"/>
      <c r="IK38" s="335"/>
      <c r="IL38" s="335"/>
      <c r="IM38" s="335"/>
      <c r="IN38" s="335"/>
      <c r="IO38" s="335"/>
      <c r="IP38" s="335"/>
      <c r="IQ38" s="335"/>
      <c r="IR38" s="335"/>
      <c r="IS38" s="335"/>
      <c r="IT38" s="335"/>
      <c r="IU38" s="335"/>
      <c r="IV38" s="335"/>
    </row>
    <row r="40" s="74" customFormat="1" ht="11.25"/>
    <row r="41" s="74" customFormat="1" ht="11.25"/>
    <row r="42" s="74" customFormat="1" ht="11.25"/>
    <row r="43" s="74" customFormat="1" ht="11.25"/>
    <row r="44" s="74" customFormat="1" ht="11.25"/>
    <row r="45" s="74" customFormat="1" ht="11.25"/>
    <row r="46" s="74" customFormat="1" ht="11.25"/>
    <row r="47" s="74" customFormat="1" ht="11.25"/>
    <row r="48" s="74" customFormat="1" ht="11.25"/>
    <row r="49" s="74" customFormat="1" ht="11.25"/>
    <row r="50" s="74" customFormat="1" ht="11.25"/>
    <row r="51" s="74" customFormat="1" ht="11.25"/>
    <row r="52" s="74" customFormat="1" ht="11.25"/>
    <row r="53" s="74" customFormat="1" ht="11.25"/>
    <row r="54" s="74" customFormat="1" ht="11.25"/>
    <row r="55" s="74" customFormat="1" ht="11.25"/>
    <row r="56" s="74" customFormat="1" ht="11.25"/>
    <row r="57" s="74" customFormat="1" ht="11.25"/>
    <row r="58" s="74" customFormat="1" ht="11.25"/>
    <row r="59" s="74" customFormat="1" ht="11.25"/>
    <row r="60" s="74" customFormat="1" ht="11.25"/>
    <row r="61" s="74" customFormat="1" ht="11.25"/>
    <row r="62" s="74" customFormat="1" ht="11.25"/>
    <row r="63" s="74" customFormat="1" ht="11.25"/>
    <row r="64" s="74" customFormat="1" ht="11.25"/>
    <row r="65" s="74" customFormat="1" ht="11.25"/>
    <row r="66" s="74" customFormat="1" ht="11.25"/>
    <row r="67" s="74" customFormat="1" ht="11.25"/>
    <row r="68" s="74" customFormat="1" ht="11.25"/>
    <row r="69" s="74" customFormat="1" ht="11.25"/>
    <row r="70" s="74" customFormat="1" ht="11.25"/>
    <row r="71" s="74" customFormat="1" ht="11.25"/>
    <row r="72" s="74" customFormat="1" ht="11.25"/>
    <row r="73" s="74" customFormat="1" ht="11.25"/>
    <row r="74" s="74" customFormat="1" ht="11.25"/>
    <row r="75" s="74" customFormat="1" ht="11.25"/>
    <row r="76" s="74" customFormat="1" ht="11.25"/>
    <row r="77" s="74" customFormat="1" ht="11.25"/>
    <row r="78" s="74" customFormat="1" ht="11.25"/>
    <row r="79" s="74" customFormat="1" ht="11.25"/>
    <row r="80" s="74" customFormat="1" ht="11.25"/>
    <row r="81" s="74" customFormat="1" ht="11.25"/>
    <row r="82" s="74" customFormat="1" ht="11.25"/>
    <row r="83" s="74" customFormat="1" ht="11.25"/>
    <row r="84" s="74" customFormat="1" ht="11.25"/>
    <row r="85" s="74" customFormat="1" ht="11.25"/>
    <row r="86" s="74" customFormat="1" ht="11.25"/>
    <row r="87" s="74" customFormat="1" ht="11.25"/>
    <row r="88" s="74" customFormat="1" ht="11.25"/>
    <row r="89" s="74" customFormat="1" ht="11.25"/>
    <row r="90" s="74" customFormat="1" ht="11.25"/>
    <row r="91" s="74" customFormat="1" ht="11.25"/>
    <row r="92" s="74" customFormat="1" ht="11.25"/>
    <row r="93" s="74" customFormat="1" ht="11.25"/>
    <row r="94" s="74" customFormat="1" ht="11.25"/>
    <row r="95" s="74" customFormat="1" ht="11.25"/>
    <row r="96" s="74" customFormat="1" ht="11.25"/>
    <row r="97" s="74" customFormat="1" ht="11.25"/>
    <row r="98" s="74" customFormat="1" ht="11.25"/>
    <row r="99" s="74" customFormat="1" ht="11.25"/>
    <row r="100" s="74" customFormat="1" ht="11.25"/>
    <row r="101" s="74" customFormat="1" ht="11.25"/>
    <row r="102" s="74" customFormat="1" ht="11.25"/>
    <row r="103" s="74" customFormat="1" ht="11.25"/>
    <row r="104" s="74" customFormat="1" ht="11.25"/>
    <row r="105" s="74" customFormat="1" ht="11.25"/>
    <row r="106" s="74" customFormat="1" ht="11.25"/>
    <row r="107" s="74" customFormat="1" ht="11.25"/>
    <row r="108" s="74" customFormat="1" ht="11.25"/>
    <row r="109" s="74" customFormat="1" ht="11.25"/>
    <row r="110" s="74" customFormat="1" ht="11.25"/>
    <row r="111" s="74" customFormat="1" ht="11.25"/>
    <row r="112" s="74" customFormat="1" ht="11.25"/>
    <row r="113" s="74" customFormat="1" ht="11.25"/>
    <row r="114" s="74" customFormat="1" ht="11.25"/>
    <row r="115" s="74" customFormat="1" ht="11.25"/>
    <row r="116" s="74" customFormat="1" ht="11.25"/>
    <row r="117" s="74" customFormat="1" ht="11.25"/>
    <row r="118" s="74" customFormat="1" ht="11.25"/>
    <row r="119" s="74" customFormat="1" ht="11.25"/>
    <row r="120" s="74" customFormat="1" ht="11.25"/>
    <row r="121" s="74" customFormat="1" ht="11.25"/>
    <row r="122" s="74" customFormat="1" ht="11.25"/>
    <row r="123" s="74" customFormat="1" ht="11.25"/>
    <row r="124" s="74" customFormat="1" ht="11.25"/>
    <row r="125" s="74" customFormat="1" ht="11.25"/>
    <row r="126" s="74" customFormat="1" ht="11.25"/>
    <row r="127" s="74" customFormat="1" ht="11.25"/>
    <row r="128" s="74" customFormat="1" ht="11.25"/>
    <row r="129" s="74" customFormat="1" ht="11.25"/>
    <row r="130" s="74" customFormat="1" ht="11.25"/>
    <row r="131" s="74" customFormat="1" ht="11.25"/>
    <row r="132" s="74" customFormat="1" ht="11.25"/>
    <row r="133" s="74" customFormat="1" ht="11.25"/>
    <row r="134" s="74" customFormat="1" ht="11.25"/>
    <row r="135" s="74" customFormat="1" ht="11.25"/>
    <row r="136" s="74" customFormat="1" ht="11.25"/>
    <row r="137" s="74" customFormat="1" ht="11.25"/>
  </sheetData>
  <mergeCells count="44">
    <mergeCell ref="J7:J8"/>
    <mergeCell ref="K7:M7"/>
    <mergeCell ref="P7:P8"/>
    <mergeCell ref="A3:P3"/>
    <mergeCell ref="A5:P5"/>
    <mergeCell ref="A7:A8"/>
    <mergeCell ref="B7:B8"/>
    <mergeCell ref="C7:E7"/>
    <mergeCell ref="H7:H8"/>
    <mergeCell ref="I7:I8"/>
    <mergeCell ref="A32:C32"/>
    <mergeCell ref="A36:P36"/>
    <mergeCell ref="Q36:AF36"/>
    <mergeCell ref="AG36:AV36"/>
    <mergeCell ref="AW36:BL36"/>
    <mergeCell ref="BM36:CB36"/>
    <mergeCell ref="CC36:CR36"/>
    <mergeCell ref="CS36:DH36"/>
    <mergeCell ref="HA36:HP36"/>
    <mergeCell ref="HQ36:IF36"/>
    <mergeCell ref="DI36:DX36"/>
    <mergeCell ref="DY36:EN36"/>
    <mergeCell ref="EO36:FD36"/>
    <mergeCell ref="FE36:FT36"/>
    <mergeCell ref="IG36:IV36"/>
    <mergeCell ref="A38:P38"/>
    <mergeCell ref="Q38:AF38"/>
    <mergeCell ref="AG38:AV38"/>
    <mergeCell ref="AW38:BL38"/>
    <mergeCell ref="BM38:CB38"/>
    <mergeCell ref="CC38:CR38"/>
    <mergeCell ref="CS38:DH38"/>
    <mergeCell ref="IG38:IV38"/>
    <mergeCell ref="HQ38:IF38"/>
    <mergeCell ref="A1:P1"/>
    <mergeCell ref="FU38:GJ38"/>
    <mergeCell ref="GK38:GZ38"/>
    <mergeCell ref="HA38:HP38"/>
    <mergeCell ref="DI38:DX38"/>
    <mergeCell ref="DY38:EN38"/>
    <mergeCell ref="EO38:FD38"/>
    <mergeCell ref="FE38:FT38"/>
    <mergeCell ref="FU36:GJ36"/>
    <mergeCell ref="GK36:GZ36"/>
  </mergeCells>
  <printOptions/>
  <pageMargins left="0.17" right="0.29" top="0.91" bottom="0.72" header="0.17" footer="0.15"/>
  <pageSetup horizontalDpi="600" verticalDpi="600" orientation="landscape" paperSize="9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O53"/>
  <sheetViews>
    <sheetView workbookViewId="0" topLeftCell="A14">
      <selection activeCell="I52" sqref="I52"/>
    </sheetView>
  </sheetViews>
  <sheetFormatPr defaultColWidth="9.140625" defaultRowHeight="12"/>
  <cols>
    <col min="1" max="1" width="30.7109375" style="0" customWidth="1"/>
    <col min="2" max="2" width="6.8515625" style="0" customWidth="1"/>
    <col min="3" max="3" width="9.7109375" style="0" customWidth="1"/>
    <col min="4" max="4" width="8.00390625" style="0" customWidth="1"/>
    <col min="5" max="5" width="8.140625" style="0" customWidth="1"/>
    <col min="6" max="6" width="7.8515625" style="0" customWidth="1"/>
    <col min="7" max="9" width="8.140625" style="0" customWidth="1"/>
    <col min="10" max="10" width="9.421875" style="0" customWidth="1"/>
    <col min="11" max="11" width="10.00390625" style="0" customWidth="1"/>
    <col min="12" max="12" width="10.7109375" style="0" customWidth="1"/>
  </cols>
  <sheetData>
    <row r="4" spans="1:11" ht="12.75">
      <c r="A4" s="1"/>
      <c r="K4" s="206" t="s">
        <v>411</v>
      </c>
    </row>
    <row r="5" ht="13.5" thickBot="1">
      <c r="A5" s="1"/>
    </row>
    <row r="6" spans="1:12" ht="12.75" thickBot="1">
      <c r="A6" s="379" t="s">
        <v>476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1"/>
    </row>
    <row r="7" spans="1:12" ht="12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ht="12.75">
      <c r="A8" s="79"/>
    </row>
    <row r="9" spans="1:12" ht="12.75">
      <c r="A9" s="80" t="s">
        <v>249</v>
      </c>
      <c r="B9" s="81" t="s">
        <v>250</v>
      </c>
      <c r="C9" s="82" t="s">
        <v>251</v>
      </c>
      <c r="D9" s="83" t="s">
        <v>251</v>
      </c>
      <c r="E9" s="83" t="s">
        <v>251</v>
      </c>
      <c r="F9" s="83" t="s">
        <v>251</v>
      </c>
      <c r="G9" s="83" t="s">
        <v>251</v>
      </c>
      <c r="H9" s="83" t="s">
        <v>251</v>
      </c>
      <c r="I9" s="83" t="s">
        <v>251</v>
      </c>
      <c r="J9" s="83" t="s">
        <v>251</v>
      </c>
      <c r="K9" s="83" t="s">
        <v>251</v>
      </c>
      <c r="L9" s="83" t="s">
        <v>170</v>
      </c>
    </row>
    <row r="10" spans="1:12" ht="12.75">
      <c r="A10" s="84"/>
      <c r="B10" s="85"/>
      <c r="C10" s="87" t="s">
        <v>252</v>
      </c>
      <c r="D10" s="87" t="s">
        <v>252</v>
      </c>
      <c r="E10" s="87" t="s">
        <v>557</v>
      </c>
      <c r="F10" s="87" t="s">
        <v>559</v>
      </c>
      <c r="G10" s="87" t="s">
        <v>563</v>
      </c>
      <c r="H10" s="87" t="s">
        <v>570</v>
      </c>
      <c r="I10" s="87" t="s">
        <v>568</v>
      </c>
      <c r="J10" s="87" t="s">
        <v>561</v>
      </c>
      <c r="K10" s="87" t="s">
        <v>326</v>
      </c>
      <c r="L10" s="87"/>
    </row>
    <row r="11" spans="1:12" ht="12.75">
      <c r="A11" s="88" t="s">
        <v>253</v>
      </c>
      <c r="B11" s="89"/>
      <c r="C11" s="90" t="s">
        <v>285</v>
      </c>
      <c r="D11" s="90" t="s">
        <v>286</v>
      </c>
      <c r="E11" s="90" t="s">
        <v>558</v>
      </c>
      <c r="F11" s="90" t="s">
        <v>560</v>
      </c>
      <c r="G11" s="90" t="s">
        <v>564</v>
      </c>
      <c r="H11" s="287">
        <v>0.8333333333333334</v>
      </c>
      <c r="I11" s="90" t="s">
        <v>569</v>
      </c>
      <c r="J11" s="90" t="s">
        <v>562</v>
      </c>
      <c r="K11" s="90" t="s">
        <v>325</v>
      </c>
      <c r="L11" s="91"/>
    </row>
    <row r="12" spans="1:12" ht="12.75">
      <c r="A12" s="92" t="s">
        <v>254</v>
      </c>
      <c r="B12" s="93" t="s">
        <v>175</v>
      </c>
      <c r="C12" s="94"/>
      <c r="D12" s="95"/>
      <c r="E12" s="109"/>
      <c r="F12" s="95"/>
      <c r="G12" s="95"/>
      <c r="H12" s="95"/>
      <c r="I12" s="95"/>
      <c r="J12" s="95"/>
      <c r="K12" s="109"/>
      <c r="L12" s="110">
        <f>SUM(C12:K12)</f>
        <v>0</v>
      </c>
    </row>
    <row r="13" spans="1:12" ht="12.75">
      <c r="A13" s="92" t="s">
        <v>255</v>
      </c>
      <c r="B13" s="93" t="s">
        <v>256</v>
      </c>
      <c r="C13" s="109">
        <v>1066</v>
      </c>
      <c r="D13" s="109">
        <v>5845</v>
      </c>
      <c r="E13" s="109">
        <v>483</v>
      </c>
      <c r="F13" s="109">
        <v>633</v>
      </c>
      <c r="G13" s="109"/>
      <c r="H13" s="109"/>
      <c r="I13" s="109"/>
      <c r="J13" s="111"/>
      <c r="K13" s="109"/>
      <c r="L13" s="110">
        <f>SUM(C13:K13)</f>
        <v>8027</v>
      </c>
    </row>
    <row r="14" spans="1:12" ht="12.75">
      <c r="A14" s="92" t="s">
        <v>257</v>
      </c>
      <c r="B14" s="96" t="s">
        <v>110</v>
      </c>
      <c r="C14" s="109">
        <v>112</v>
      </c>
      <c r="D14" s="109">
        <v>614</v>
      </c>
      <c r="E14" s="109">
        <v>51</v>
      </c>
      <c r="F14" s="109">
        <v>66</v>
      </c>
      <c r="G14" s="109"/>
      <c r="H14" s="109"/>
      <c r="I14" s="109"/>
      <c r="J14" s="111"/>
      <c r="K14" s="109"/>
      <c r="L14" s="110">
        <f>SUM(C14:K14)</f>
        <v>843</v>
      </c>
    </row>
    <row r="15" spans="1:12" ht="12.75">
      <c r="A15" s="92" t="s">
        <v>258</v>
      </c>
      <c r="B15" s="96" t="s">
        <v>111</v>
      </c>
      <c r="C15" s="109">
        <v>51</v>
      </c>
      <c r="D15" s="109">
        <v>280</v>
      </c>
      <c r="E15" s="109">
        <v>23</v>
      </c>
      <c r="F15" s="109">
        <v>30</v>
      </c>
      <c r="G15" s="109"/>
      <c r="H15" s="109"/>
      <c r="I15" s="109"/>
      <c r="J15" s="111"/>
      <c r="K15" s="109"/>
      <c r="L15" s="110">
        <f>SUM(C15:K15)</f>
        <v>384</v>
      </c>
    </row>
    <row r="16" spans="1:12" ht="12.75">
      <c r="A16" s="92" t="s">
        <v>259</v>
      </c>
      <c r="B16" s="96" t="s">
        <v>112</v>
      </c>
      <c r="C16" s="109">
        <v>30</v>
      </c>
      <c r="D16" s="109">
        <v>164</v>
      </c>
      <c r="E16" s="109">
        <v>14</v>
      </c>
      <c r="F16" s="109">
        <v>18</v>
      </c>
      <c r="G16" s="109"/>
      <c r="H16" s="109"/>
      <c r="I16" s="109"/>
      <c r="J16" s="111"/>
      <c r="K16" s="109"/>
      <c r="L16" s="110">
        <f>SUM(C16:K16)</f>
        <v>226</v>
      </c>
    </row>
    <row r="17" spans="1:12" ht="12.75">
      <c r="A17" s="92" t="s">
        <v>260</v>
      </c>
      <c r="B17" s="96" t="s">
        <v>261</v>
      </c>
      <c r="C17" s="95"/>
      <c r="D17" s="109"/>
      <c r="E17" s="109"/>
      <c r="F17" s="109"/>
      <c r="G17" s="109"/>
      <c r="H17" s="109"/>
      <c r="I17" s="109"/>
      <c r="J17" s="111"/>
      <c r="K17" s="109"/>
      <c r="L17" s="110"/>
    </row>
    <row r="18" spans="1:12" ht="12.75">
      <c r="A18" s="92" t="s">
        <v>262</v>
      </c>
      <c r="B18" s="96" t="s">
        <v>263</v>
      </c>
      <c r="C18" s="95"/>
      <c r="D18" s="109"/>
      <c r="E18" s="109"/>
      <c r="F18" s="109"/>
      <c r="G18" s="109"/>
      <c r="H18" s="109"/>
      <c r="I18" s="109"/>
      <c r="J18" s="111"/>
      <c r="K18" s="109"/>
      <c r="L18" s="110">
        <f>SUM(C18:K18)</f>
        <v>0</v>
      </c>
    </row>
    <row r="19" spans="1:12" ht="12.75">
      <c r="A19" s="97" t="s">
        <v>264</v>
      </c>
      <c r="B19" s="98" t="s">
        <v>104</v>
      </c>
      <c r="C19" s="99"/>
      <c r="D19" s="109"/>
      <c r="E19" s="109"/>
      <c r="F19" s="109"/>
      <c r="G19" s="109"/>
      <c r="H19" s="109"/>
      <c r="I19" s="109"/>
      <c r="J19" s="111"/>
      <c r="K19" s="109"/>
      <c r="L19" s="110">
        <f>SUM(C19:K19)</f>
        <v>0</v>
      </c>
    </row>
    <row r="20" spans="1:12" ht="12.75">
      <c r="A20" s="97" t="s">
        <v>265</v>
      </c>
      <c r="B20" s="98" t="s">
        <v>105</v>
      </c>
      <c r="C20" s="99"/>
      <c r="D20" s="109"/>
      <c r="E20" s="109"/>
      <c r="F20" s="109"/>
      <c r="G20" s="109"/>
      <c r="H20" s="109"/>
      <c r="I20" s="109"/>
      <c r="J20" s="111"/>
      <c r="K20" s="109"/>
      <c r="L20" s="110"/>
    </row>
    <row r="21" spans="1:12" ht="12.75">
      <c r="A21" s="97" t="s">
        <v>266</v>
      </c>
      <c r="B21" s="100" t="s">
        <v>106</v>
      </c>
      <c r="C21" s="112">
        <v>2508</v>
      </c>
      <c r="D21" s="109">
        <v>23483</v>
      </c>
      <c r="E21" s="109">
        <v>10865</v>
      </c>
      <c r="F21" s="109">
        <v>642</v>
      </c>
      <c r="G21" s="109"/>
      <c r="H21" s="109"/>
      <c r="I21" s="109"/>
      <c r="J21" s="111"/>
      <c r="K21" s="109"/>
      <c r="L21" s="110">
        <f>SUM(C21:K21)</f>
        <v>37498</v>
      </c>
    </row>
    <row r="22" spans="1:12" ht="12.75">
      <c r="A22" s="97" t="s">
        <v>267</v>
      </c>
      <c r="B22" s="98" t="s">
        <v>107</v>
      </c>
      <c r="C22" s="112"/>
      <c r="D22" s="109"/>
      <c r="E22" s="109"/>
      <c r="F22" s="109"/>
      <c r="G22" s="109"/>
      <c r="H22" s="109"/>
      <c r="I22" s="109"/>
      <c r="J22" s="111"/>
      <c r="K22" s="109"/>
      <c r="L22" s="110">
        <f>SUM(C22:K22)</f>
        <v>0</v>
      </c>
    </row>
    <row r="23" spans="1:12" ht="12.75">
      <c r="A23" s="97" t="s">
        <v>268</v>
      </c>
      <c r="B23" s="98" t="s">
        <v>269</v>
      </c>
      <c r="C23" s="101"/>
      <c r="D23" s="109"/>
      <c r="E23" s="109"/>
      <c r="F23" s="109"/>
      <c r="G23" s="109"/>
      <c r="H23" s="109"/>
      <c r="I23" s="109"/>
      <c r="J23" s="111"/>
      <c r="K23" s="109"/>
      <c r="L23" s="110"/>
    </row>
    <row r="24" spans="1:12" ht="12.75">
      <c r="A24" s="97" t="s">
        <v>270</v>
      </c>
      <c r="B24" s="98" t="s">
        <v>271</v>
      </c>
      <c r="C24" s="101">
        <v>159139</v>
      </c>
      <c r="D24" s="109">
        <v>474708</v>
      </c>
      <c r="E24" s="109"/>
      <c r="F24" s="109"/>
      <c r="G24" s="109"/>
      <c r="H24" s="109"/>
      <c r="I24" s="109"/>
      <c r="J24" s="111"/>
      <c r="K24" s="109"/>
      <c r="L24" s="110">
        <f>SUM(C24:K24)</f>
        <v>633847</v>
      </c>
    </row>
    <row r="25" spans="1:12" ht="12.75">
      <c r="A25" s="97" t="s">
        <v>272</v>
      </c>
      <c r="B25" s="98" t="s">
        <v>129</v>
      </c>
      <c r="C25" s="102"/>
      <c r="D25" s="109"/>
      <c r="E25" s="109"/>
      <c r="F25" s="109"/>
      <c r="G25" s="109"/>
      <c r="H25" s="109"/>
      <c r="I25" s="109"/>
      <c r="J25" s="109"/>
      <c r="K25" s="95"/>
      <c r="L25" s="110">
        <f>SUM(C25:K25)</f>
        <v>0</v>
      </c>
    </row>
    <row r="26" spans="1:15" ht="12.75">
      <c r="A26" s="97" t="s">
        <v>273</v>
      </c>
      <c r="B26" s="98" t="s">
        <v>274</v>
      </c>
      <c r="C26" s="101"/>
      <c r="D26" s="95"/>
      <c r="E26" s="109"/>
      <c r="F26" s="95"/>
      <c r="G26" s="95"/>
      <c r="H26" s="95"/>
      <c r="I26" s="95"/>
      <c r="J26" s="95"/>
      <c r="K26" s="95"/>
      <c r="L26" s="110"/>
      <c r="O26" s="149"/>
    </row>
    <row r="27" spans="1:12" ht="12.75">
      <c r="A27" s="97" t="s">
        <v>275</v>
      </c>
      <c r="B27" s="98" t="s">
        <v>276</v>
      </c>
      <c r="C27" s="101"/>
      <c r="D27" s="95"/>
      <c r="E27" s="109">
        <v>5022</v>
      </c>
      <c r="F27" s="95"/>
      <c r="G27" s="95"/>
      <c r="H27" s="95"/>
      <c r="I27" s="95"/>
      <c r="J27" s="95"/>
      <c r="K27" s="95"/>
      <c r="L27" s="110">
        <f>SUM(C27:K27)</f>
        <v>5022</v>
      </c>
    </row>
    <row r="28" spans="1:15" ht="12.75">
      <c r="A28" s="97" t="s">
        <v>277</v>
      </c>
      <c r="B28" s="98" t="s">
        <v>278</v>
      </c>
      <c r="C28" s="101"/>
      <c r="D28" s="95"/>
      <c r="E28" s="109"/>
      <c r="F28" s="95"/>
      <c r="G28" s="95"/>
      <c r="H28" s="95"/>
      <c r="I28" s="95"/>
      <c r="J28" s="95"/>
      <c r="K28" s="95"/>
      <c r="L28" s="110"/>
      <c r="O28" s="286"/>
    </row>
    <row r="29" spans="1:12" ht="12.75">
      <c r="A29" s="97" t="s">
        <v>279</v>
      </c>
      <c r="B29" s="98" t="s">
        <v>280</v>
      </c>
      <c r="C29" s="101"/>
      <c r="D29" s="95"/>
      <c r="E29" s="109"/>
      <c r="F29" s="95"/>
      <c r="G29" s="95"/>
      <c r="H29" s="95"/>
      <c r="I29" s="95"/>
      <c r="J29" s="95"/>
      <c r="K29" s="95"/>
      <c r="L29" s="110"/>
    </row>
    <row r="30" spans="1:12" ht="12.75">
      <c r="A30" s="97" t="s">
        <v>281</v>
      </c>
      <c r="B30" s="98" t="s">
        <v>211</v>
      </c>
      <c r="C30" s="112"/>
      <c r="D30" s="95"/>
      <c r="E30" s="109"/>
      <c r="F30" s="109">
        <v>46655</v>
      </c>
      <c r="G30" s="95"/>
      <c r="H30" s="95"/>
      <c r="I30" s="95"/>
      <c r="J30" s="95"/>
      <c r="K30" s="95"/>
      <c r="L30" s="110">
        <f>SUM(C30:K30)</f>
        <v>46655</v>
      </c>
    </row>
    <row r="31" spans="1:12" ht="12.75">
      <c r="A31" s="103"/>
      <c r="B31" s="98"/>
      <c r="C31" s="104"/>
      <c r="D31" s="105"/>
      <c r="E31" s="113"/>
      <c r="F31" s="105"/>
      <c r="G31" s="105"/>
      <c r="H31" s="105"/>
      <c r="I31" s="105"/>
      <c r="J31" s="105"/>
      <c r="K31" s="106"/>
      <c r="L31" s="110"/>
    </row>
    <row r="32" spans="1:12" ht="12.75">
      <c r="A32" s="107" t="s">
        <v>322</v>
      </c>
      <c r="B32" s="108"/>
      <c r="C32" s="114">
        <f aca="true" t="shared" si="0" ref="C32:K32">SUM(C12:C31)</f>
        <v>162906</v>
      </c>
      <c r="D32" s="114">
        <f t="shared" si="0"/>
        <v>505094</v>
      </c>
      <c r="E32" s="114">
        <f t="shared" si="0"/>
        <v>16458</v>
      </c>
      <c r="F32" s="114">
        <f t="shared" si="0"/>
        <v>48044</v>
      </c>
      <c r="G32" s="114">
        <f t="shared" si="0"/>
        <v>0</v>
      </c>
      <c r="H32" s="114">
        <f>SUM(H12:H31)</f>
        <v>0</v>
      </c>
      <c r="I32" s="114">
        <f>SUM(I12:I31)</f>
        <v>0</v>
      </c>
      <c r="J32" s="114">
        <f t="shared" si="0"/>
        <v>0</v>
      </c>
      <c r="K32" s="114">
        <f t="shared" si="0"/>
        <v>0</v>
      </c>
      <c r="L32" s="114">
        <f>SUM(C32:K32)</f>
        <v>732502</v>
      </c>
    </row>
    <row r="33" ht="12.75">
      <c r="K33" s="115"/>
    </row>
    <row r="35" spans="1:12" ht="12.75">
      <c r="A35" s="80" t="s">
        <v>282</v>
      </c>
      <c r="B35" s="81" t="s">
        <v>250</v>
      </c>
      <c r="C35" s="82" t="s">
        <v>251</v>
      </c>
      <c r="D35" s="83" t="s">
        <v>251</v>
      </c>
      <c r="E35" s="83" t="s">
        <v>251</v>
      </c>
      <c r="F35" s="83" t="s">
        <v>251</v>
      </c>
      <c r="G35" s="83" t="s">
        <v>251</v>
      </c>
      <c r="H35" s="83" t="s">
        <v>251</v>
      </c>
      <c r="I35" s="83" t="s">
        <v>251</v>
      </c>
      <c r="J35" s="83" t="s">
        <v>251</v>
      </c>
      <c r="K35" s="83" t="s">
        <v>251</v>
      </c>
      <c r="L35" s="83" t="s">
        <v>170</v>
      </c>
    </row>
    <row r="36" spans="1:12" ht="12.75">
      <c r="A36" s="84"/>
      <c r="B36" s="85"/>
      <c r="C36" s="87" t="s">
        <v>252</v>
      </c>
      <c r="D36" s="87" t="s">
        <v>252</v>
      </c>
      <c r="E36" s="87" t="s">
        <v>557</v>
      </c>
      <c r="F36" s="87" t="s">
        <v>559</v>
      </c>
      <c r="G36" s="87" t="s">
        <v>563</v>
      </c>
      <c r="H36" s="87" t="s">
        <v>570</v>
      </c>
      <c r="I36" s="87" t="s">
        <v>568</v>
      </c>
      <c r="J36" s="87" t="s">
        <v>561</v>
      </c>
      <c r="K36" s="86" t="s">
        <v>324</v>
      </c>
      <c r="L36" s="87"/>
    </row>
    <row r="37" spans="1:12" ht="12.75">
      <c r="A37" s="88" t="s">
        <v>253</v>
      </c>
      <c r="B37" s="89"/>
      <c r="C37" s="90" t="s">
        <v>285</v>
      </c>
      <c r="D37" s="90" t="s">
        <v>286</v>
      </c>
      <c r="E37" s="90" t="s">
        <v>558</v>
      </c>
      <c r="F37" s="90" t="s">
        <v>560</v>
      </c>
      <c r="G37" s="90" t="s">
        <v>564</v>
      </c>
      <c r="H37" s="287">
        <v>0.8333333333333334</v>
      </c>
      <c r="I37" s="90" t="s">
        <v>569</v>
      </c>
      <c r="J37" s="90" t="s">
        <v>562</v>
      </c>
      <c r="K37" s="90" t="s">
        <v>325</v>
      </c>
      <c r="L37" s="91"/>
    </row>
    <row r="38" spans="1:12" ht="12.75">
      <c r="A38" s="92" t="s">
        <v>327</v>
      </c>
      <c r="B38" s="93" t="s">
        <v>9</v>
      </c>
      <c r="C38" s="152">
        <v>320</v>
      </c>
      <c r="D38" s="109">
        <v>227</v>
      </c>
      <c r="E38" s="109">
        <v>100</v>
      </c>
      <c r="F38" s="109">
        <v>110</v>
      </c>
      <c r="G38" s="109"/>
      <c r="H38" s="109"/>
      <c r="I38" s="109"/>
      <c r="J38" s="95"/>
      <c r="K38" s="109"/>
      <c r="L38" s="151">
        <f>SUM(C38:K38)</f>
        <v>757</v>
      </c>
    </row>
    <row r="39" spans="1:12" ht="12.75">
      <c r="A39" s="92" t="s">
        <v>283</v>
      </c>
      <c r="B39" s="93" t="s">
        <v>3</v>
      </c>
      <c r="C39" s="109">
        <v>162907</v>
      </c>
      <c r="D39" s="109">
        <v>505094</v>
      </c>
      <c r="E39" s="109">
        <v>16457</v>
      </c>
      <c r="F39" s="109">
        <v>48044</v>
      </c>
      <c r="G39" s="109"/>
      <c r="H39" s="109"/>
      <c r="I39" s="109"/>
      <c r="J39" s="111"/>
      <c r="K39" s="95"/>
      <c r="L39" s="110">
        <f aca="true" t="shared" si="1" ref="L39:L44">SUM(C39:K39)</f>
        <v>732502</v>
      </c>
    </row>
    <row r="40" spans="1:12" ht="12.75">
      <c r="A40" s="92" t="s">
        <v>284</v>
      </c>
      <c r="B40" s="96" t="s">
        <v>135</v>
      </c>
      <c r="C40" s="109"/>
      <c r="D40" s="111"/>
      <c r="E40" s="109"/>
      <c r="F40" s="111"/>
      <c r="G40" s="111"/>
      <c r="H40" s="111"/>
      <c r="I40" s="111"/>
      <c r="J40" s="111"/>
      <c r="K40" s="109"/>
      <c r="L40" s="110">
        <f t="shared" si="1"/>
        <v>0</v>
      </c>
    </row>
    <row r="41" spans="1:12" ht="12.75">
      <c r="A41" s="92" t="s">
        <v>477</v>
      </c>
      <c r="B41" s="96" t="s">
        <v>464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>
        <f>SUM(C41:K41)</f>
        <v>0</v>
      </c>
    </row>
    <row r="42" spans="1:12" ht="12.75">
      <c r="A42" s="92" t="s">
        <v>323</v>
      </c>
      <c r="B42" s="96" t="s">
        <v>188</v>
      </c>
      <c r="C42" s="109"/>
      <c r="D42" s="111"/>
      <c r="E42" s="109"/>
      <c r="F42" s="111"/>
      <c r="G42" s="111"/>
      <c r="H42" s="111"/>
      <c r="I42" s="111"/>
      <c r="J42" s="111"/>
      <c r="K42" s="109"/>
      <c r="L42" s="110">
        <f t="shared" si="1"/>
        <v>0</v>
      </c>
    </row>
    <row r="43" spans="1:12" ht="12.75">
      <c r="A43" s="107" t="s">
        <v>321</v>
      </c>
      <c r="B43" s="108"/>
      <c r="C43" s="114">
        <f aca="true" t="shared" si="2" ref="C43:I43">SUM(C38:C42)</f>
        <v>163227</v>
      </c>
      <c r="D43" s="114">
        <f t="shared" si="2"/>
        <v>505321</v>
      </c>
      <c r="E43" s="114">
        <f t="shared" si="2"/>
        <v>16557</v>
      </c>
      <c r="F43" s="114">
        <f t="shared" si="2"/>
        <v>48154</v>
      </c>
      <c r="G43" s="114">
        <f t="shared" si="2"/>
        <v>0</v>
      </c>
      <c r="H43" s="114">
        <f t="shared" si="2"/>
        <v>0</v>
      </c>
      <c r="I43" s="114">
        <f t="shared" si="2"/>
        <v>0</v>
      </c>
      <c r="J43" s="114">
        <f>SUM(J39:J42)</f>
        <v>0</v>
      </c>
      <c r="K43" s="114">
        <f>SUM(K38:K42)</f>
        <v>0</v>
      </c>
      <c r="L43" s="114">
        <f t="shared" si="1"/>
        <v>733259</v>
      </c>
    </row>
    <row r="44" spans="1:12" ht="12.75">
      <c r="A44" s="103" t="s">
        <v>478</v>
      </c>
      <c r="B44" s="150"/>
      <c r="C44" s="151">
        <v>422069</v>
      </c>
      <c r="D44" s="151">
        <v>0</v>
      </c>
      <c r="E44" s="151">
        <v>164748</v>
      </c>
      <c r="F44" s="151">
        <v>0</v>
      </c>
      <c r="G44" s="151">
        <v>2244</v>
      </c>
      <c r="H44" s="151">
        <v>2</v>
      </c>
      <c r="I44" s="151">
        <v>2</v>
      </c>
      <c r="J44" s="151">
        <v>8001</v>
      </c>
      <c r="K44" s="151">
        <v>7</v>
      </c>
      <c r="L44" s="151">
        <f t="shared" si="1"/>
        <v>597073</v>
      </c>
    </row>
    <row r="45" spans="1:12" ht="12.75">
      <c r="A45" s="103" t="s">
        <v>479</v>
      </c>
      <c r="B45" s="150"/>
      <c r="C45" s="151">
        <f aca="true" t="shared" si="3" ref="C45:I45">C43-C32</f>
        <v>321</v>
      </c>
      <c r="D45" s="151">
        <f t="shared" si="3"/>
        <v>227</v>
      </c>
      <c r="E45" s="151">
        <f t="shared" si="3"/>
        <v>99</v>
      </c>
      <c r="F45" s="151">
        <f t="shared" si="3"/>
        <v>110</v>
      </c>
      <c r="G45" s="151">
        <f t="shared" si="3"/>
        <v>0</v>
      </c>
      <c r="H45" s="151">
        <f t="shared" si="3"/>
        <v>0</v>
      </c>
      <c r="I45" s="151">
        <f t="shared" si="3"/>
        <v>0</v>
      </c>
      <c r="J45" s="151">
        <v>0</v>
      </c>
      <c r="K45" s="151">
        <f>K43+K44-K32</f>
        <v>7</v>
      </c>
      <c r="L45" s="151">
        <f>SUM(C45:K45)</f>
        <v>764</v>
      </c>
    </row>
    <row r="46" spans="1:12" ht="12.75">
      <c r="A46" s="32"/>
      <c r="B46" s="148"/>
      <c r="C46" s="149"/>
      <c r="D46" s="149"/>
      <c r="E46" s="149"/>
      <c r="F46" s="149"/>
      <c r="G46" s="149"/>
      <c r="H46" s="149"/>
      <c r="I46" s="149"/>
      <c r="J46" s="149"/>
      <c r="K46" s="149"/>
      <c r="L46" s="149"/>
    </row>
    <row r="47" spans="1:12" ht="15">
      <c r="A47" s="5" t="s">
        <v>171</v>
      </c>
      <c r="B47" s="5"/>
      <c r="C47" s="5"/>
      <c r="D47" s="149"/>
      <c r="E47" s="5" t="s">
        <v>450</v>
      </c>
      <c r="F47" s="5"/>
      <c r="G47" s="5"/>
      <c r="H47" s="5"/>
      <c r="I47" s="5"/>
      <c r="J47" s="39"/>
      <c r="K47" s="156"/>
      <c r="L47" s="5"/>
    </row>
    <row r="48" spans="1:12" ht="15">
      <c r="A48" s="373" t="s">
        <v>488</v>
      </c>
      <c r="B48" s="373"/>
      <c r="C48" s="373"/>
      <c r="D48" s="149"/>
      <c r="E48" s="5" t="s">
        <v>172</v>
      </c>
      <c r="F48" s="5"/>
      <c r="G48" s="5"/>
      <c r="H48" s="5"/>
      <c r="I48" s="5"/>
      <c r="J48" s="5"/>
      <c r="K48" s="5"/>
      <c r="L48" s="5"/>
    </row>
    <row r="49" spans="1:12" ht="15">
      <c r="A49" s="5" t="s">
        <v>489</v>
      </c>
      <c r="B49" s="5"/>
      <c r="C49" s="5"/>
      <c r="D49" s="149"/>
      <c r="E49" s="5"/>
      <c r="F49" s="5"/>
      <c r="G49" s="5"/>
      <c r="H49" s="5"/>
      <c r="I49" s="5"/>
      <c r="J49" s="5"/>
      <c r="K49" s="18" t="s">
        <v>142</v>
      </c>
      <c r="L49" s="18"/>
    </row>
    <row r="50" spans="1:4" ht="12.75">
      <c r="A50" s="32"/>
      <c r="B50" s="148"/>
      <c r="C50" s="149"/>
      <c r="D50" s="149"/>
    </row>
    <row r="52" ht="12.75">
      <c r="A52" s="1"/>
    </row>
    <row r="53" ht="12.75">
      <c r="A53" s="1"/>
    </row>
  </sheetData>
  <mergeCells count="2">
    <mergeCell ref="A6:L6"/>
    <mergeCell ref="A48:C48"/>
  </mergeCells>
  <printOptions/>
  <pageMargins left="0.16" right="0.16" top="0.67" bottom="0.3" header="0.17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aa</cp:lastModifiedBy>
  <cp:lastPrinted>2012-01-20T07:51:30Z</cp:lastPrinted>
  <dcterms:created xsi:type="dcterms:W3CDTF">2000-07-24T05:48:36Z</dcterms:created>
  <dcterms:modified xsi:type="dcterms:W3CDTF">2012-01-25T11:49:34Z</dcterms:modified>
  <cp:category/>
  <cp:version/>
  <cp:contentType/>
  <cp:contentStatus/>
</cp:coreProperties>
</file>