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341" windowWidth="12600" windowHeight="11640" tabRatio="599" activeTab="0"/>
  </bookViews>
  <sheets>
    <sheet name="Приходи" sheetId="1" r:id="rId1"/>
    <sheet name="Разходи по функции" sheetId="2" r:id="rId2"/>
    <sheet name="Разходи по разпоредители" sheetId="3" r:id="rId3"/>
    <sheet name="КР ПРИЛ 5а" sheetId="4" r:id="rId4"/>
    <sheet name="КРПРИЛ.№ 5" sheetId="5" r:id="rId5"/>
    <sheet name="ОбС" sheetId="6" r:id="rId6"/>
    <sheet name="читалища" sheetId="7" r:id="rId7"/>
    <sheet name="туризъм" sheetId="8" r:id="rId8"/>
    <sheet name="култура" sheetId="9" r:id="rId9"/>
    <sheet name="спорт" sheetId="10" r:id="rId10"/>
    <sheet name="Ковид" sheetId="11" r:id="rId11"/>
  </sheets>
  <definedNames>
    <definedName name="_xlnm.Print_Titles" localSheetId="0">'Приходи'!$5:$7</definedName>
    <definedName name="_xlnm.Print_Titles" localSheetId="6">'читалища'!$6:$9</definedName>
  </definedNames>
  <calcPr fullCalcOnLoad="1"/>
</workbook>
</file>

<file path=xl/sharedStrings.xml><?xml version="1.0" encoding="utf-8"?>
<sst xmlns="http://schemas.openxmlformats.org/spreadsheetml/2006/main" count="957" uniqueCount="590">
  <si>
    <t>Средства и плащания от/за сметки от ЕС (+-)</t>
  </si>
  <si>
    <t>88 03</t>
  </si>
  <si>
    <t>ФУНКЦИИ</t>
  </si>
  <si>
    <t>І. Общи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</si>
  <si>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</si>
  <si>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</si>
  <si>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</si>
  <si>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 и грижи</t>
  </si>
  <si>
    <t>VІ. ЖС, БКС и опазване на околна среда</t>
  </si>
  <si>
    <t>VІІ. Дейности по почив., културното и религ.дело</t>
  </si>
  <si>
    <t>VІІІ. Икономически дейности и услуги</t>
  </si>
  <si>
    <t>ІХ. Други</t>
  </si>
  <si>
    <t xml:space="preserve">X. Резерв </t>
  </si>
  <si>
    <t>РАЗПОРЕДИТЕЛИ</t>
  </si>
  <si>
    <t>Общ.администрация</t>
  </si>
  <si>
    <t>Км-во с.Гурково</t>
  </si>
  <si>
    <t>Км-во с.Кранево</t>
  </si>
  <si>
    <t>Км-во с.Оброчище</t>
  </si>
  <si>
    <t>Км-во с.Соколово</t>
  </si>
  <si>
    <t>Км-во с.Сенокос</t>
  </si>
  <si>
    <t>Км-во с.Стражица</t>
  </si>
  <si>
    <t>ОУ "Антим I"</t>
  </si>
  <si>
    <t>ОУ с.Соколово</t>
  </si>
  <si>
    <t>ОУ с.Сенокос</t>
  </si>
  <si>
    <t>Исторически музей</t>
  </si>
  <si>
    <t xml:space="preserve">ВСИЧКО </t>
  </si>
  <si>
    <t>НА  ЧИТАЛИЩНИ ДЕЙНОСТИ</t>
  </si>
  <si>
    <t xml:space="preserve">Погашения по краткосроч. кредит от фонд ФЛАГ </t>
  </si>
  <si>
    <t>28 09</t>
  </si>
  <si>
    <t>наказателни лихви за данъци, мита и осигур.вноски</t>
  </si>
  <si>
    <t>ДОФИНАНСИРАНЕ</t>
  </si>
  <si>
    <t>2. ФК "Албена 97" с. Оброчище</t>
  </si>
  <si>
    <t>13 02</t>
  </si>
  <si>
    <t>Данък върху наследствата</t>
  </si>
  <si>
    <t>46 30</t>
  </si>
  <si>
    <t>46 60</t>
  </si>
  <si>
    <t>текущи дарения, помощи и други от чужбина</t>
  </si>
  <si>
    <t>капиталови дарения и помощи от чужбина</t>
  </si>
  <si>
    <t>текущи дарения, помощи и други от страната</t>
  </si>
  <si>
    <t>83 72</t>
  </si>
  <si>
    <t xml:space="preserve">Получени дългосрочни заеми от фонд ФЛАГ </t>
  </si>
  <si>
    <t>83 82</t>
  </si>
  <si>
    <t>Погашения по дългосроч.заеми от фонд ФЛАГ</t>
  </si>
  <si>
    <t>в т.ч.</t>
  </si>
  <si>
    <t>I. Изграждане и поддържане на инфраструктурата на територията на общината</t>
  </si>
  <si>
    <t>ІІ. Реклама в страната и чужбина на туристически обекти в Община Балчик</t>
  </si>
  <si>
    <t xml:space="preserve">    2. Събития с  международно участие и значение</t>
  </si>
  <si>
    <t xml:space="preserve">    1. Общински и общоградски празници с местно и национално  значение</t>
  </si>
  <si>
    <t>Коледни, новогодишни и други традиционни празници на селищата</t>
  </si>
  <si>
    <t xml:space="preserve">ПРОГРАМА ЗА РАЗВИТИЕ НА ТУРИЗМА </t>
  </si>
  <si>
    <t xml:space="preserve">   5. Международно сътрудничество и побратимяване </t>
  </si>
  <si>
    <t xml:space="preserve">   3. Подпомагане на проекти с регионално и национално значение </t>
  </si>
  <si>
    <t>КУЛТУРНА ПРОГРАМА НА ОБЩИНА БАЛЧИК</t>
  </si>
  <si>
    <t>Майски празници</t>
  </si>
  <si>
    <t>Традиционни празници на селищата в Община Балчик</t>
  </si>
  <si>
    <t xml:space="preserve">I. Общински и общоградски празници с местно и национално  значение </t>
  </si>
  <si>
    <t>Лазаровден</t>
  </si>
  <si>
    <t>Международен ден на ромите</t>
  </si>
  <si>
    <t>Международен ден на жената</t>
  </si>
  <si>
    <t>Богоявление</t>
  </si>
  <si>
    <t>II. Други дейности по културата</t>
  </si>
  <si>
    <t>72 02</t>
  </si>
  <si>
    <t>Възстановени средства по временна финанс.помощ</t>
  </si>
  <si>
    <t>36 01</t>
  </si>
  <si>
    <t>Реализирани разлики от валутни операции</t>
  </si>
  <si>
    <t>Врем.безлихв.заеми м/у бюджети и с-ки и ИБСФ</t>
  </si>
  <si>
    <t>19 00</t>
  </si>
  <si>
    <t>Глоби, санкции, неустойки</t>
  </si>
  <si>
    <t>Всичко</t>
  </si>
  <si>
    <t>13 01</t>
  </si>
  <si>
    <t>45 01</t>
  </si>
  <si>
    <t>62 01</t>
  </si>
  <si>
    <t>62 02</t>
  </si>
  <si>
    <t>95 01</t>
  </si>
  <si>
    <t>95 07</t>
  </si>
  <si>
    <t>28 02</t>
  </si>
  <si>
    <t>61 01</t>
  </si>
  <si>
    <t>24 08</t>
  </si>
  <si>
    <t>27 29</t>
  </si>
  <si>
    <t>36 19</t>
  </si>
  <si>
    <t>41 00</t>
  </si>
  <si>
    <t>ДЪРЖАВНИ ДЕЙНОСТИ</t>
  </si>
  <si>
    <t>ОБЩИНСКИ ДЕЙНОСТИ</t>
  </si>
  <si>
    <t>§</t>
  </si>
  <si>
    <t>данък в/у недвижими имоти</t>
  </si>
  <si>
    <t>данък в/у превозните средства</t>
  </si>
  <si>
    <t>13 03</t>
  </si>
  <si>
    <t>13 04</t>
  </si>
  <si>
    <t>24 04</t>
  </si>
  <si>
    <t>приходи от наеми на имущество</t>
  </si>
  <si>
    <t>24 05</t>
  </si>
  <si>
    <t>приходи от наеми на земя</t>
  </si>
  <si>
    <t>24 06</t>
  </si>
  <si>
    <t>приходи от лихви по тек.банкови с/ки</t>
  </si>
  <si>
    <t>27 01</t>
  </si>
  <si>
    <t>27 02</t>
  </si>
  <si>
    <t>27 04</t>
  </si>
  <si>
    <t>27 05</t>
  </si>
  <si>
    <t>такси за битови отпадъци</t>
  </si>
  <si>
    <t>27 07</t>
  </si>
  <si>
    <t>27 10</t>
  </si>
  <si>
    <t>такси за административни услуги</t>
  </si>
  <si>
    <t>27 11</t>
  </si>
  <si>
    <t>такси за откупуване на гробни места</t>
  </si>
  <si>
    <t>27 15</t>
  </si>
  <si>
    <t>други общински такси</t>
  </si>
  <si>
    <t>28 01</t>
  </si>
  <si>
    <t>глоби, санкции, неустойки и др.</t>
  </si>
  <si>
    <t>други неданъчни приходи</t>
  </si>
  <si>
    <t>37 01</t>
  </si>
  <si>
    <t>приходи от продажби на земя</t>
  </si>
  <si>
    <t>приходи от концесии</t>
  </si>
  <si>
    <t>ВСИЧКО НЕДАНЪЧНИ ПРИХОДИ</t>
  </si>
  <si>
    <t>ВСИЧКО СОБСТВЕНИ ПРИХОДИ</t>
  </si>
  <si>
    <t>31 11</t>
  </si>
  <si>
    <t>вноски за ЦРБ за минала година</t>
  </si>
  <si>
    <t>31 40</t>
  </si>
  <si>
    <t>61 05</t>
  </si>
  <si>
    <t>ВСИЧКО ДАНЪЧНИ ПРИХОДИ</t>
  </si>
  <si>
    <t>31 12</t>
  </si>
  <si>
    <t>трансфери от МТСП по програма СПОЗ</t>
  </si>
  <si>
    <t>31 13</t>
  </si>
  <si>
    <t>ВИДОВЕ ДЕЙНОСТИ</t>
  </si>
  <si>
    <t xml:space="preserve"> 1. Читалище "П. Хилендарски" гр. Балчик</t>
  </si>
  <si>
    <t xml:space="preserve"> 2. Читалище "В. Левски" гр. Балчик </t>
  </si>
  <si>
    <t xml:space="preserve"> 3. Читалище  с. Стражица</t>
  </si>
  <si>
    <t xml:space="preserve"> 4. Читалище  с. Кранево</t>
  </si>
  <si>
    <t xml:space="preserve"> 5. Читалище  с. Оброчище</t>
  </si>
  <si>
    <t xml:space="preserve"> 6. Читалище  с. Соколово</t>
  </si>
  <si>
    <t xml:space="preserve"> 7. Читалище  с. Сенокос</t>
  </si>
  <si>
    <t xml:space="preserve"> 8. Читалище  с. Змеево</t>
  </si>
  <si>
    <t xml:space="preserve"> 9. Читалище  с. Дропла  </t>
  </si>
  <si>
    <t xml:space="preserve">10. Читалище  с. Гурково </t>
  </si>
  <si>
    <t>ВСИЧКО ПРИХОДИ за Община Балчик</t>
  </si>
  <si>
    <t>37 02</t>
  </si>
  <si>
    <t>31 20</t>
  </si>
  <si>
    <t>получени целева субсидия за капит.р-ди</t>
  </si>
  <si>
    <t>ОБЩИНА БАЛЧИК</t>
  </si>
  <si>
    <t>такси за технически услуги</t>
  </si>
  <si>
    <t>НАИМЕНОВАНИЕ НА ПАРАГРАФИТЕ И ПОДПАРАГРАФИТЕ</t>
  </si>
  <si>
    <t>ВСИЧКО ЗА ОБЩИНАТА</t>
  </si>
  <si>
    <t>такси за ползване на детски градини</t>
  </si>
  <si>
    <t>20 00</t>
  </si>
  <si>
    <t>други данъци</t>
  </si>
  <si>
    <t>36 11</t>
  </si>
  <si>
    <t>получени застрахователни обезщетения</t>
  </si>
  <si>
    <t>61 02</t>
  </si>
  <si>
    <t>трансфери м/у бюдж.сметки - получени (+)</t>
  </si>
  <si>
    <t>приходи от продажби на сгради</t>
  </si>
  <si>
    <t>трансфери от/за ПУДООС получени (+)</t>
  </si>
  <si>
    <t>40 22</t>
  </si>
  <si>
    <t>40 30</t>
  </si>
  <si>
    <t>40 40</t>
  </si>
  <si>
    <t>64 01</t>
  </si>
  <si>
    <t>други получени целеви трансфери от РБ</t>
  </si>
  <si>
    <t>31 18</t>
  </si>
  <si>
    <t>събран и внесен ДДС (-)</t>
  </si>
  <si>
    <t>приходи от продажби на немат.дълготрайни активи</t>
  </si>
  <si>
    <t>трансфери м/у бюдж.сметки-предоставени (-)</t>
  </si>
  <si>
    <t>данък в/у прих.от ст.д/ст на бюдж.предприятия (-)</t>
  </si>
  <si>
    <t>01 03</t>
  </si>
  <si>
    <t>Материали</t>
  </si>
  <si>
    <t>10 15</t>
  </si>
  <si>
    <t>10 16</t>
  </si>
  <si>
    <t>10 20</t>
  </si>
  <si>
    <t>10 51</t>
  </si>
  <si>
    <t>05 51</t>
  </si>
  <si>
    <t>05 60</t>
  </si>
  <si>
    <t>05 80</t>
  </si>
  <si>
    <t>Чужди средства от други лица</t>
  </si>
  <si>
    <t>93 10</t>
  </si>
  <si>
    <t>такси за притежаване на куче</t>
  </si>
  <si>
    <t>27 17</t>
  </si>
  <si>
    <t>данък при придобиване на имущество</t>
  </si>
  <si>
    <t>приходи от продажба на услуги, стоки</t>
  </si>
  <si>
    <t>такси за детски ясли и др. по здравеопазв.</t>
  </si>
  <si>
    <t>такси за патронаж и социални услуги</t>
  </si>
  <si>
    <t>такси за пазари, тържища и др.</t>
  </si>
  <si>
    <t>възст.трансфери/субсидии от ЦРБ (-/+)</t>
  </si>
  <si>
    <t>наличности в лева по с/ки в края на п-да (-)</t>
  </si>
  <si>
    <r>
      <t xml:space="preserve">окончателен годишен </t>
    </r>
    <r>
      <rPr>
        <b/>
        <sz val="10"/>
        <rFont val="Times New Roman"/>
        <family val="1"/>
      </rPr>
      <t>/патентен/</t>
    </r>
    <r>
      <rPr>
        <sz val="10"/>
        <rFont val="Times New Roman"/>
        <family val="1"/>
      </rPr>
      <t xml:space="preserve"> данък</t>
    </r>
  </si>
  <si>
    <t>11. Общински читалищен съюз</t>
  </si>
  <si>
    <t>ВСИЧКО</t>
  </si>
  <si>
    <t>01 01</t>
  </si>
  <si>
    <t xml:space="preserve">ВСИЧКО ЧИТАЛИЩА </t>
  </si>
  <si>
    <t>Приложение №: 1</t>
  </si>
  <si>
    <t>О  Б  Щ  И  Н  А    Б  А  Л  Ч  И  К</t>
  </si>
  <si>
    <t xml:space="preserve">Приложение №: 7 </t>
  </si>
  <si>
    <t>31 28</t>
  </si>
  <si>
    <t>93 39</t>
  </si>
  <si>
    <t>1. Шахматен клуб "Балчик"</t>
  </si>
  <si>
    <t>Спортни мероприятия и финансирани                                                                                      организации</t>
  </si>
  <si>
    <t xml:space="preserve"> Всичко за спортна дейност /Раздел І - V /</t>
  </si>
  <si>
    <t xml:space="preserve">Международен фестивал "Balchik Classic Days" </t>
  </si>
  <si>
    <t>83 12</t>
  </si>
  <si>
    <t>Друго финансиране   /+/-/</t>
  </si>
  <si>
    <t>83 22</t>
  </si>
  <si>
    <t>Туристически данък</t>
  </si>
  <si>
    <t>13 08</t>
  </si>
  <si>
    <t>Наименование</t>
  </si>
  <si>
    <t>02 02</t>
  </si>
  <si>
    <t>10 14</t>
  </si>
  <si>
    <t>10 62</t>
  </si>
  <si>
    <t>Държавни дейности</t>
  </si>
  <si>
    <t>Общински дейности</t>
  </si>
  <si>
    <t>ВСИЧКО:</t>
  </si>
  <si>
    <t>ОСНОВЕН РЕМОНТ - 5100</t>
  </si>
  <si>
    <t>Функция ІІ - Отбрана и сигурност</t>
  </si>
  <si>
    <t>Функция V - Социално подпомагане и грижи</t>
  </si>
  <si>
    <t>Функция VІ ЖС, Благоустрояване, КС, ОСС</t>
  </si>
  <si>
    <t>Функция VІІ - Почивно дело, култура, религиозни дейности и спорт</t>
  </si>
  <si>
    <t>Функция VІІІ - Икономически дейности и услуги</t>
  </si>
  <si>
    <t>Придобиване ДМА - 5200</t>
  </si>
  <si>
    <t>Функция І  - Общодържавни служби</t>
  </si>
  <si>
    <t>Функция  ІІІ Образование</t>
  </si>
  <si>
    <t>Придобиване НДМА - 5300</t>
  </si>
  <si>
    <t>Придобиване на земя - 5400</t>
  </si>
  <si>
    <t xml:space="preserve"> РАЗХОДНИ ПАРАГРАФИ</t>
  </si>
  <si>
    <t>Възнаграждения по извънтрудови правоотношения</t>
  </si>
  <si>
    <t>Изплатени суми от СБКО, облекло и други</t>
  </si>
  <si>
    <t>02 05</t>
  </si>
  <si>
    <t>Командировки в страната</t>
  </si>
  <si>
    <t>Командировки в чужбина</t>
  </si>
  <si>
    <t>10 52</t>
  </si>
  <si>
    <t>Разходи за застраховки</t>
  </si>
  <si>
    <t>10 92</t>
  </si>
  <si>
    <t>Разходи за членски внос</t>
  </si>
  <si>
    <t>46 00</t>
  </si>
  <si>
    <t>ПРЕДСТАВИТЕЛНИ РАЗХОДИ         ПОСРЕЩАНЕ НА ГОСТИ</t>
  </si>
  <si>
    <t>1. Кмет на Община Балчик</t>
  </si>
  <si>
    <t>2. Председател на ОбС на Община Балчик</t>
  </si>
  <si>
    <t>ВСИЧКО ЗА ОБЩИНА БАЛЧИК</t>
  </si>
  <si>
    <t>Приложение № 6</t>
  </si>
  <si>
    <t>ЦЕЛЕВИ</t>
  </si>
  <si>
    <t>Фолклорен фестивал "Море от ритми"</t>
  </si>
  <si>
    <t>76 00</t>
  </si>
  <si>
    <t>83 77</t>
  </si>
  <si>
    <t>83 81</t>
  </si>
  <si>
    <t xml:space="preserve">Получен краткосрочен кредит от фонд ФЛАГ </t>
  </si>
  <si>
    <t>02 09</t>
  </si>
  <si>
    <t>Други плащания и възнаграждения</t>
  </si>
  <si>
    <t>10 11</t>
  </si>
  <si>
    <t>Храна</t>
  </si>
  <si>
    <t>Погашения по дългосроч.заеми отбанки в страната</t>
  </si>
  <si>
    <t>Ден на град Балчик</t>
  </si>
  <si>
    <t>Фестивал на младите в изкуството "Виа Понтика"</t>
  </si>
  <si>
    <t>Международен хоров фестивал "Черноморски звуци"</t>
  </si>
  <si>
    <t>Други религиозни празници</t>
  </si>
  <si>
    <t>21-ви септември /Връщане на Балчик в пределите на страната/</t>
  </si>
  <si>
    <t xml:space="preserve">1.За провеждане на ученически състезания    </t>
  </si>
  <si>
    <t>Национален пленер "Художници, Балчик любов"</t>
  </si>
  <si>
    <t>Международен пленер "Европейски хоризонти"</t>
  </si>
  <si>
    <t>95 03</t>
  </si>
  <si>
    <t>Остатък в лева по срочни депозити от предход. п-д</t>
  </si>
  <si>
    <t>ВСИЧКО СУБСИДИИ И ТРАНСФЕРИ</t>
  </si>
  <si>
    <t>ВСИЧКО ФИНАНСИРАНЕ</t>
  </si>
  <si>
    <t>Остатък в лева по сметки от предход. п-д</t>
  </si>
  <si>
    <t>72 01</t>
  </si>
  <si>
    <t>Предоставени средства по временна финанс.помощ</t>
  </si>
  <si>
    <t>Други</t>
  </si>
  <si>
    <t>Платени данъци, такси и административни санкции</t>
  </si>
  <si>
    <t>СЕС</t>
  </si>
  <si>
    <t>x</t>
  </si>
  <si>
    <t>Приложение № 2</t>
  </si>
  <si>
    <t>Приложение № 3</t>
  </si>
  <si>
    <t xml:space="preserve">                                Приложение №: 8</t>
  </si>
  <si>
    <t>НА РАЗХОДИТЕ НА ОБЩИНСКИ СЪВЕТ</t>
  </si>
  <si>
    <t>Временни безлихвени заеми от/за чужди средства</t>
  </si>
  <si>
    <t>78 33</t>
  </si>
  <si>
    <t>Възнаграждение на председател на Общински съвет</t>
  </si>
  <si>
    <t>Здравноосигурителни вноски от работодатели</t>
  </si>
  <si>
    <t>Вноски за допълнително задължително осигуряване</t>
  </si>
  <si>
    <t>Учебни и научно-изслед.р-ди и книги за библиотеки</t>
  </si>
  <si>
    <t>Вода, горива и енергия</t>
  </si>
  <si>
    <t>Разходи за външни услуги</t>
  </si>
  <si>
    <t>Осигурителни вноски от работадатели за ДОО</t>
  </si>
  <si>
    <t>Фестивал на цацата</t>
  </si>
  <si>
    <t>V.  Капиталови разходи</t>
  </si>
  <si>
    <t>IV. Финансиране на футболни клубове и спортни бази</t>
  </si>
  <si>
    <t>ІII. Подпомагане на спортни клубове</t>
  </si>
  <si>
    <t>ІІ. Спорт за всички</t>
  </si>
  <si>
    <t>І. Ученическа спортна дейност</t>
  </si>
  <si>
    <t>1. ФК “Черноморец”  гр. Балчик</t>
  </si>
  <si>
    <t>2. пенсионерски спортен клуб "Здравец"</t>
  </si>
  <si>
    <t>3. детско юношеска школа</t>
  </si>
  <si>
    <t>2. Морски клуб</t>
  </si>
  <si>
    <t>Получени дългосрочни заеми от банки в страната</t>
  </si>
  <si>
    <t>КАП.ТРАНСФЕРИ - 5500</t>
  </si>
  <si>
    <t>III. Капиталови разходи</t>
  </si>
  <si>
    <t>Международен форум "Българско наследство"</t>
  </si>
  <si>
    <t>СУ "Христо Ботев"</t>
  </si>
  <si>
    <t>СУ с.Оброчище</t>
  </si>
  <si>
    <t>Общ. П  "Б К С"</t>
  </si>
  <si>
    <t>ОУ "Кирил и Методий"</t>
  </si>
  <si>
    <t>Регата "Добруджа къп"</t>
  </si>
  <si>
    <t>3. ФК "Сокол-2012" с. Соколово</t>
  </si>
  <si>
    <t>ЦСОП с.Кранево</t>
  </si>
  <si>
    <t>Бюджет    2020 г.</t>
  </si>
  <si>
    <t>Участия в съвместни предприятия,активи и стоп.д-сти</t>
  </si>
  <si>
    <t>70 03</t>
  </si>
  <si>
    <t>Бюджет 2020г.</t>
  </si>
  <si>
    <t xml:space="preserve">  БЮДЖЕТ     2020г</t>
  </si>
  <si>
    <t>Бюджет 2020г</t>
  </si>
  <si>
    <t xml:space="preserve"> - Общинска администрация</t>
  </si>
  <si>
    <t xml:space="preserve"> - СУ Христо Ботев</t>
  </si>
  <si>
    <t xml:space="preserve"> - ОУ Антим I</t>
  </si>
  <si>
    <t xml:space="preserve"> - ОУ Кирил и Методий</t>
  </si>
  <si>
    <t xml:space="preserve"> - СУ Оброчище</t>
  </si>
  <si>
    <t xml:space="preserve"> - ОУ Соколово</t>
  </si>
  <si>
    <t xml:space="preserve"> - ОУ Сенокос</t>
  </si>
  <si>
    <t xml:space="preserve"> - ЦСОП Кранево</t>
  </si>
  <si>
    <t xml:space="preserve">Международен детски  фестивал на изкуствата "Трикси" </t>
  </si>
  <si>
    <t>Бюджет 2020 г.</t>
  </si>
  <si>
    <t xml:space="preserve"> - обесването и рождението на Васил Левски</t>
  </si>
  <si>
    <t xml:space="preserve"> - освобождение на България от османско иго</t>
  </si>
  <si>
    <t xml:space="preserve"> - новородено, дълголетници, трифон зарезан</t>
  </si>
  <si>
    <t xml:space="preserve"> - общественик на годината</t>
  </si>
  <si>
    <t xml:space="preserve"> - други разходи морски клуб</t>
  </si>
  <si>
    <t xml:space="preserve"> - други разходи шахклуб</t>
  </si>
  <si>
    <t xml:space="preserve"> - други разходи СКЛА</t>
  </si>
  <si>
    <t xml:space="preserve"> - други разходи клуб спортни танци</t>
  </si>
  <si>
    <t xml:space="preserve"> - не на дрогата</t>
  </si>
  <si>
    <t xml:space="preserve">    1. Текуща поддръжка на туристическите информационни центрове (ТИЦ)</t>
  </si>
  <si>
    <t xml:space="preserve">    3. Текущо поддържане на инфраструктура и зелени площи (ОбА и БКС)</t>
  </si>
  <si>
    <t xml:space="preserve">    2. Съфинансиране по програми на Европейския съюз</t>
  </si>
  <si>
    <t xml:space="preserve">   4. Медийна реклама и рекламни материали</t>
  </si>
  <si>
    <t xml:space="preserve"> - текущо поддържане от Общинска администрация</t>
  </si>
  <si>
    <t xml:space="preserve"> - текущо поддържане от ОбП "БКС"</t>
  </si>
  <si>
    <t>5. Издръжка на стадиона</t>
  </si>
  <si>
    <t>6. Щатен персонал</t>
  </si>
  <si>
    <t>4. Спортна дейност и поддръжка на спортни бази</t>
  </si>
  <si>
    <t xml:space="preserve"> - други разходи баскетболен клуб</t>
  </si>
  <si>
    <t xml:space="preserve"> - стадион Балчик</t>
  </si>
  <si>
    <t xml:space="preserve"> - стадион Гурково</t>
  </si>
  <si>
    <t xml:space="preserve"> - стадион Оброчище</t>
  </si>
  <si>
    <t xml:space="preserve"> - стадион Соколово</t>
  </si>
  <si>
    <t xml:space="preserve"> - стадион Сенокос</t>
  </si>
  <si>
    <t xml:space="preserve"> - спортна площадка Балик ОбА</t>
  </si>
  <si>
    <t xml:space="preserve"> - спортна площадка Балик БКС</t>
  </si>
  <si>
    <t xml:space="preserve"> - спортен комплекс Балик</t>
  </si>
  <si>
    <t xml:space="preserve"> - ВРБ Гурково</t>
  </si>
  <si>
    <t xml:space="preserve"> - ВРБ Оброчище</t>
  </si>
  <si>
    <t xml:space="preserve"> - ВРБ Соколово</t>
  </si>
  <si>
    <r>
      <t xml:space="preserve">Основен ремонт ул."Рила  м/у "Ст.планина" и "Ср.гора"Балчик </t>
    </r>
    <r>
      <rPr>
        <b/>
        <i/>
        <sz val="10"/>
        <rFont val="Times New Roman"/>
        <family val="1"/>
      </rPr>
      <t>преходен</t>
    </r>
  </si>
  <si>
    <r>
      <t xml:space="preserve">Основен ремонт ул."Иречек"Балчик </t>
    </r>
    <r>
      <rPr>
        <b/>
        <i/>
        <sz val="10"/>
        <rFont val="Times New Roman"/>
        <family val="1"/>
      </rPr>
      <t>преходен</t>
    </r>
  </si>
  <si>
    <r>
      <t xml:space="preserve">Основен ремонт ул."Теменуга"Балчик </t>
    </r>
    <r>
      <rPr>
        <b/>
        <i/>
        <sz val="10"/>
        <rFont val="Times New Roman"/>
        <family val="1"/>
      </rPr>
      <t>преходен</t>
    </r>
  </si>
  <si>
    <t>Рехабилитация ул.д-р"Желязко Бончев"</t>
  </si>
  <si>
    <t>Реконструкция чрез обособяване на кръгово кръстовище ул"Ч.Море""Варненска" и ул"Хр.Ботев"</t>
  </si>
  <si>
    <t>Реконструкция чрез обособяване на кръгово кръстовище ул"Приморска""Гео милев" и ул"П.Яворов"</t>
  </si>
  <si>
    <t>Рехабилитация ул.21-ва В.З Изгрев</t>
  </si>
  <si>
    <t>Авт.надзор изграждане и реконструкция  на футб.стадион гр.Балчик</t>
  </si>
  <si>
    <r>
      <t xml:space="preserve">Рехабилитация на ул."Варненска- гр.Балчик - участък от ул."Ст.планина" до път 19 </t>
    </r>
    <r>
      <rPr>
        <b/>
        <i/>
        <sz val="10"/>
        <rFont val="Times New Roman"/>
        <family val="1"/>
      </rPr>
      <t>преходен</t>
    </r>
  </si>
  <si>
    <t>Рехабилитация на част от пътна мрежа  DOB1107-Храброво-Бобовец -Стражица-  DOB2004 поз.1</t>
  </si>
  <si>
    <t>Рехабилитация на част от пътна мрежа  DOB2142-Гурково- Царичино  поз№3</t>
  </si>
  <si>
    <r>
      <t xml:space="preserve">Компютри </t>
    </r>
    <r>
      <rPr>
        <b/>
        <sz val="10"/>
        <rFont val="Times New Roman"/>
        <family val="1"/>
      </rPr>
      <t>ОУ "Антим 1"-8 бр.</t>
    </r>
  </si>
  <si>
    <r>
      <t xml:space="preserve">Компютри </t>
    </r>
    <r>
      <rPr>
        <b/>
        <sz val="10"/>
        <rFont val="Times New Roman"/>
        <family val="1"/>
      </rPr>
      <t>СУ "Хр.Ботев"-4 бр.</t>
    </r>
  </si>
  <si>
    <r>
      <t xml:space="preserve">Доставка и монтаж на водогреен котел ДГ"Здравец"Балчик </t>
    </r>
    <r>
      <rPr>
        <b/>
        <i/>
        <sz val="10"/>
        <rFont val="Times New Roman"/>
        <family val="1"/>
      </rPr>
      <t>преходен целеви</t>
    </r>
  </si>
  <si>
    <t>Климатици 3.бр.ДГ Чайка</t>
  </si>
  <si>
    <t>Мокет ДГ Чайка</t>
  </si>
  <si>
    <r>
      <t xml:space="preserve">Хладилник </t>
    </r>
    <r>
      <rPr>
        <b/>
        <sz val="10"/>
        <rFont val="Times New Roman"/>
        <family val="1"/>
      </rPr>
      <t>ОУ Антим 1</t>
    </r>
  </si>
  <si>
    <r>
      <t xml:space="preserve">Проф.ел.фурна </t>
    </r>
    <r>
      <rPr>
        <b/>
        <sz val="10"/>
        <rFont val="Times New Roman"/>
        <family val="1"/>
      </rPr>
      <t>ОУ "Г.С.Раковски"Сенокос</t>
    </r>
  </si>
  <si>
    <t>Климатик Пенс.клуб Сенокос</t>
  </si>
  <si>
    <t>Доставка на преносимо медицинско оборудване по Проект BG05MO001-2.037-002  "Подобряване достъпа до социални услуги"</t>
  </si>
  <si>
    <t>Моторна косачка по проект BG05M9OP001-1.059"Достъп до заетост за търсещите работа и неактивни лица. трайно безработни чрез местни инициативи за заетост"</t>
  </si>
  <si>
    <r>
      <t xml:space="preserve">Комп.кофигурации </t>
    </r>
    <r>
      <rPr>
        <b/>
        <sz val="10"/>
        <rFont val="Times New Roman"/>
        <family val="1"/>
      </rPr>
      <t>БКС</t>
    </r>
  </si>
  <si>
    <t>Климатик ОБП БКС</t>
  </si>
  <si>
    <t>Копирна машина ОБП БКС</t>
  </si>
  <si>
    <r>
      <t xml:space="preserve">Предна косачка "Подобряване на връзката на третични възли Мангалия и Балчик" - ,Програма INTERREG V-A Румъния – България 2014-2020 г. </t>
    </r>
    <r>
      <rPr>
        <b/>
        <sz val="10"/>
        <rFont val="Times New Roman"/>
        <family val="1"/>
      </rPr>
      <t>-съфинанс ROBG 510</t>
    </r>
  </si>
  <si>
    <r>
      <t xml:space="preserve">Пясъкоразпръскващо устройство "Подобряване на връзката на третични възли Мангалия и Балчик" - ,Програма INTERREG V-A Румъния – България 2014-2020 г. </t>
    </r>
    <r>
      <rPr>
        <b/>
        <sz val="10"/>
        <rFont val="Times New Roman"/>
        <family val="1"/>
      </rPr>
      <t>-съфинанс ROBG 510</t>
    </r>
  </si>
  <si>
    <r>
      <t xml:space="preserve">Гребло за сняг "Подобряване на връзката на третични възли Мангалия и Балчик" - ,Програма INTERREG V-A Румъния – България 2014-2020 г. </t>
    </r>
    <r>
      <rPr>
        <b/>
        <sz val="10"/>
        <rFont val="Times New Roman"/>
        <family val="1"/>
      </rPr>
      <t>-съфинанс ROBG 510</t>
    </r>
  </si>
  <si>
    <r>
      <t>Сметосъбирачен автомобил</t>
    </r>
    <r>
      <rPr>
        <b/>
        <sz val="10"/>
        <rFont val="Times New Roman"/>
        <family val="1"/>
      </rPr>
      <t xml:space="preserve"> ОБП"БКС"</t>
    </r>
  </si>
  <si>
    <r>
      <t xml:space="preserve">Телескопична дърворезачка </t>
    </r>
    <r>
      <rPr>
        <b/>
        <sz val="10"/>
        <rFont val="Times New Roman"/>
        <family val="1"/>
      </rPr>
      <t>ОБП"БКС"</t>
    </r>
  </si>
  <si>
    <r>
      <t xml:space="preserve">Храсторез 2 бр. </t>
    </r>
    <r>
      <rPr>
        <b/>
        <sz val="10"/>
        <rFont val="Times New Roman"/>
        <family val="1"/>
      </rPr>
      <t>ОБП"БКС"</t>
    </r>
  </si>
  <si>
    <t>Бензинов трион км.Соколово</t>
  </si>
  <si>
    <t>Моторна коса км.Соколово</t>
  </si>
  <si>
    <t>Бензинов трион км.Сенокос</t>
  </si>
  <si>
    <t>Храсторез 1 бр.км. Ляхово</t>
  </si>
  <si>
    <r>
      <t>Разширение и рехаб-я и канализационна мрежа с.Оброчище ПУДООС съфинансиране</t>
    </r>
    <r>
      <rPr>
        <b/>
        <sz val="10"/>
        <rFont val="Times New Roman"/>
        <family val="1"/>
      </rPr>
      <t>- 100 200</t>
    </r>
  </si>
  <si>
    <r>
      <t xml:space="preserve">Изкуствена неравност- </t>
    </r>
    <r>
      <rPr>
        <b/>
        <sz val="10"/>
        <rFont val="Times New Roman"/>
        <family val="1"/>
      </rPr>
      <t>неразплатена фактура</t>
    </r>
  </si>
  <si>
    <t>Изграждане приют за бездомни животни</t>
  </si>
  <si>
    <t>Компютърна конфигурация ИМ</t>
  </si>
  <si>
    <t>Осигурявана на достъп читалище Кранево асансьорна уредба</t>
  </si>
  <si>
    <t>Оборудване сп.зала Стадион</t>
  </si>
  <si>
    <r>
      <t>Програмен продукт "Щастливо детство"ДГ -</t>
    </r>
    <r>
      <rPr>
        <b/>
        <sz val="10"/>
        <rFont val="Times New Roman"/>
        <family val="1"/>
      </rPr>
      <t>преходен</t>
    </r>
  </si>
  <si>
    <r>
      <t xml:space="preserve">Програмен продукт </t>
    </r>
    <r>
      <rPr>
        <b/>
        <sz val="10"/>
        <rFont val="Times New Roman"/>
        <family val="1"/>
      </rPr>
      <t>ОУ "Антим 1"</t>
    </r>
  </si>
  <si>
    <r>
      <t xml:space="preserve">Програмен продукт </t>
    </r>
    <r>
      <rPr>
        <b/>
        <sz val="10"/>
        <rFont val="Times New Roman"/>
        <family val="1"/>
      </rPr>
      <t>ОУ "Г.С.Ракоски"Сенокос</t>
    </r>
  </si>
  <si>
    <r>
      <t xml:space="preserve">Книги библиотечен фонд </t>
    </r>
    <r>
      <rPr>
        <b/>
        <sz val="10"/>
        <rFont val="Times New Roman"/>
        <family val="1"/>
      </rPr>
      <t>ИМ</t>
    </r>
  </si>
  <si>
    <t>Биохимичен анализатор МБАЛ Балчик ЕООД</t>
  </si>
  <si>
    <t xml:space="preserve"> - други разходи по културата ОбА</t>
  </si>
  <si>
    <t xml:space="preserve"> - други разходи по културата села</t>
  </si>
  <si>
    <t>4. Международен Зумба фестивал</t>
  </si>
  <si>
    <t>5. турнир по спортни танци</t>
  </si>
  <si>
    <t>3. Клуб по лека атлетика "Черно море -2005"</t>
  </si>
  <si>
    <t>4. Баскетболен клуб</t>
  </si>
  <si>
    <t>5. Спортен клуб по бокс и кикбокс "Фуриозо"</t>
  </si>
  <si>
    <t>6. Клуб тенис на маса Балчик</t>
  </si>
  <si>
    <t>7. Волейболен клуб с. Сенокос</t>
  </si>
  <si>
    <t xml:space="preserve">                     Приложение №: 10</t>
  </si>
  <si>
    <r>
      <t>3. За училища и ЦДГ  (</t>
    </r>
    <r>
      <rPr>
        <b/>
        <sz val="11"/>
        <rFont val="Times New Roman"/>
        <family val="1"/>
      </rPr>
      <t xml:space="preserve"> държавна спортна дейност )</t>
    </r>
  </si>
  <si>
    <t>Съгласувал:</t>
  </si>
  <si>
    <t>Михаил Димов</t>
  </si>
  <si>
    <t>Началник отдел "БФС"</t>
  </si>
  <si>
    <t>Изготвил:</t>
  </si>
  <si>
    <t>Петър Сивков</t>
  </si>
  <si>
    <t>Главен експерт бюджет</t>
  </si>
  <si>
    <t xml:space="preserve">   Изготвил:</t>
  </si>
  <si>
    <t xml:space="preserve">   Петър Сивков</t>
  </si>
  <si>
    <t xml:space="preserve">   Главен експерт бюджет</t>
  </si>
  <si>
    <t xml:space="preserve">   Съгласувал:</t>
  </si>
  <si>
    <t xml:space="preserve">   Михаил Димов</t>
  </si>
  <si>
    <t xml:space="preserve">   Началник отдел "БФС"</t>
  </si>
  <si>
    <t xml:space="preserve">                               Приложение №: 9</t>
  </si>
  <si>
    <t>Отчет 30.09.2020 г.</t>
  </si>
  <si>
    <t>Актуализ. Бюджет 2020г.</t>
  </si>
  <si>
    <t>АКТУАЛИЗИРАН БЮДЖЕТ НА ПРИХОДИТЕ ЗА 2020 ГОДИНА</t>
  </si>
  <si>
    <t>Отчет 30.09.2020г.</t>
  </si>
  <si>
    <t>АКТУАЛИЗИРАН БЮДЖЕТ НА РАЗХОДИТЕ ПО ФУНКЦИИ ЗА 2020 г</t>
  </si>
  <si>
    <t>АКТУАЛИЗИРАН БЮДЖЕТ НА  РАЗХОДИТЕ ПО РАЗПОРЕДИТЕЛИ  ЗА 2020 г.</t>
  </si>
  <si>
    <t xml:space="preserve">  АКТУАЛИЗ. БЮДЖЕТ     2020г</t>
  </si>
  <si>
    <t>ОТЧЕТ   30.09.2020г</t>
  </si>
  <si>
    <t>АКТУАЛИЗИРАН БЮДЖЕТ ЗА 2020 Г.</t>
  </si>
  <si>
    <t>АКТУАЛИЗИРАН БЮДЖЕТ НА ПРЕДСТАВИТЕЛНИТЕ РАЗХОДИ ЗА 2020 г.</t>
  </si>
  <si>
    <t xml:space="preserve"> АКТУАЛИЗ. БЮДЖЕТ     2020г</t>
  </si>
  <si>
    <t>Отчет 30.09.2020г</t>
  </si>
  <si>
    <t>Актуализ. Бюджет 2020г</t>
  </si>
  <si>
    <t>АКТУАЛИЗИРАН БЮДЖЕТ  ЗА 2020 Г.</t>
  </si>
  <si>
    <t>Актуализ. Бюджет 2020 г.</t>
  </si>
  <si>
    <t>АКТУАЛИЗИРАН БЮДЖЕТ 2020 Г.</t>
  </si>
  <si>
    <t>Бюджет   2020 г.</t>
  </si>
  <si>
    <t>Актуализ. Бюджет   2020 г.</t>
  </si>
  <si>
    <t>АКТУАЛИЗИРАН БЮДЖЕТ НА РАЗХОДИТЕ ЗА РАЗВИТИЕ НА СПОРТА ЗА 2020 г.</t>
  </si>
  <si>
    <t>конфискувани ср-ва и приходи от продажбата  им</t>
  </si>
  <si>
    <t>трансфери м/у бюджет и СЕС -получени (+)</t>
  </si>
  <si>
    <t>обща субсидия и др.трансфери за ДД</t>
  </si>
  <si>
    <t>обща изравн.субсидия и др.трансфери за МД</t>
  </si>
  <si>
    <t>трансфери м/у бюджет и СЕС - предоставен (-)</t>
  </si>
  <si>
    <t>1. Други спортни мероприятия</t>
  </si>
  <si>
    <t xml:space="preserve"> - спортна площадка по лека атлетика</t>
  </si>
  <si>
    <t xml:space="preserve"> - пленер Европейски хоризонти (от миналата година)</t>
  </si>
  <si>
    <t xml:space="preserve"> - международен фестивал Светът в детските длани</t>
  </si>
  <si>
    <t>точка подпомагане на проекти с регионално и национално значение</t>
  </si>
  <si>
    <t>ТИЦ Мелницата</t>
  </si>
  <si>
    <t>Текето Оброчище</t>
  </si>
  <si>
    <t xml:space="preserve"> - други разходи "Balchik Classic Days" </t>
  </si>
  <si>
    <t xml:space="preserve"> - видеонаблюдение тихия кът и бяла къща</t>
  </si>
  <si>
    <t>Синергия на природата и културата ТГС Дамба</t>
  </si>
  <si>
    <t>Изграждане парк "Балик"</t>
  </si>
  <si>
    <t>за проект велостоянки</t>
  </si>
  <si>
    <t xml:space="preserve"> - ВРБ Кранево</t>
  </si>
  <si>
    <t>дейност 828 вместо дейност 827</t>
  </si>
  <si>
    <t>Общинска</t>
  </si>
  <si>
    <t>администр.</t>
  </si>
  <si>
    <t>ОбП</t>
  </si>
  <si>
    <t>БКС</t>
  </si>
  <si>
    <t>СУ Христо</t>
  </si>
  <si>
    <t>Ботев</t>
  </si>
  <si>
    <t>ОУ</t>
  </si>
  <si>
    <t>Антим 1</t>
  </si>
  <si>
    <t>и Методий</t>
  </si>
  <si>
    <t>ОУ Кирил</t>
  </si>
  <si>
    <t>Историч.</t>
  </si>
  <si>
    <t>музей</t>
  </si>
  <si>
    <t>СУ</t>
  </si>
  <si>
    <t>Оброчище</t>
  </si>
  <si>
    <t>Соколово</t>
  </si>
  <si>
    <t>Сенокос</t>
  </si>
  <si>
    <t>ЦСОП</t>
  </si>
  <si>
    <t>Кранево</t>
  </si>
  <si>
    <t>дейност</t>
  </si>
  <si>
    <t>ОБЩО</t>
  </si>
  <si>
    <t>СПРАВКА ЗА РАЗПРЕДЕЛЕНИЕТО НА СРЕДСТВАТА ЗА КОВИД19 ПО РАЗПОРЕДИТЕЛИ, ДЕЙНОСТИ И ОТГОВОРНОСТИ</t>
  </si>
  <si>
    <t>ЗА ПЕРИОДА ОТ 01.07.2020 ДО 31.07.2020 Г.</t>
  </si>
  <si>
    <t>ЗА ПЕРИОДА ОТ 01.08.2020 ДО 31.08.2020 Г.</t>
  </si>
  <si>
    <t>ЗА ПЕРИОДА ОТ 01.09.2020 ДО 30.09.2020 Г.</t>
  </si>
  <si>
    <t>по дог.733</t>
  </si>
  <si>
    <t>получени</t>
  </si>
  <si>
    <t>върнати</t>
  </si>
  <si>
    <t>по дог.1099</t>
  </si>
  <si>
    <t>по дог.1100</t>
  </si>
  <si>
    <t>по дог.1111</t>
  </si>
  <si>
    <t>по дог.1112</t>
  </si>
  <si>
    <t>по дог.1121</t>
  </si>
  <si>
    <t>по дог.1149</t>
  </si>
  <si>
    <t>Отчет 21.10.2020 г.</t>
  </si>
  <si>
    <t>към 23.10.2020</t>
  </si>
  <si>
    <t>админист.</t>
  </si>
  <si>
    <t>311 Детски градини</t>
  </si>
  <si>
    <t>321 ЦСОП</t>
  </si>
  <si>
    <t>322 Училища</t>
  </si>
  <si>
    <t>437 Здрав.кабинети</t>
  </si>
  <si>
    <t>530 ЦНСТ</t>
  </si>
  <si>
    <t>336 Столове</t>
  </si>
  <si>
    <t>337 ЦПЛР - ОДК</t>
  </si>
  <si>
    <t>524 ДСП</t>
  </si>
  <si>
    <t>623 Чистота</t>
  </si>
  <si>
    <t>865 Др.дейн.туризъм</t>
  </si>
  <si>
    <t>389 Др.дейн.образов.</t>
  </si>
  <si>
    <t>122 Общин.админстр.</t>
  </si>
  <si>
    <t>ОБЩО държавна</t>
  </si>
  <si>
    <t>ОБЩО общинска</t>
  </si>
  <si>
    <t>Приложение №11</t>
  </si>
  <si>
    <t>Разпределение на разходите извършени от Община Балчик във връзка с предотвратяване разпространението на</t>
  </si>
  <si>
    <t>Антим I</t>
  </si>
  <si>
    <t>739 Музеи, худ.галерии</t>
  </si>
  <si>
    <t>COVID-19 по разпоредители, отговорности и дейности от ЕБК, за периода от 01.07.2020 г. до 30.09.2020 г.</t>
  </si>
  <si>
    <t>В Т.Ч. 865 ОБА</t>
  </si>
  <si>
    <t xml:space="preserve">                                      Приложение 5</t>
  </si>
  <si>
    <t xml:space="preserve">      ОБЩИНА БАЛЧИК</t>
  </si>
  <si>
    <t>АКТУАЛИЗАЦИЯ НА</t>
  </si>
  <si>
    <t>КАПИТАЛОВИ РАЗХОДИ ПО ОБЕКТИ   2020г.</t>
  </si>
  <si>
    <t>Д/ст</t>
  </si>
  <si>
    <t>ПЛАН към 30.09.2020 г.</t>
  </si>
  <si>
    <t xml:space="preserve">АКТ.ПЛАН </t>
  </si>
  <si>
    <t xml:space="preserve"> ОТ БЮДЖЕТНИ СРЕДСТВА</t>
  </si>
  <si>
    <t>ОТ СЕС</t>
  </si>
  <si>
    <t>първоначален</t>
  </si>
  <si>
    <t>корегиран</t>
  </si>
  <si>
    <t>БИЛО</t>
  </si>
  <si>
    <t>СТАВА</t>
  </si>
  <si>
    <t>К.3+К5</t>
  </si>
  <si>
    <t>К.4+К.6</t>
  </si>
  <si>
    <r>
      <t xml:space="preserve">Рехабилитация пътища  "Подобряване на връзката на третични възли Мангалия и Балчик" - ,Програма INTERREG V-A Румъния – България 2014-2020 г. -съфинанс </t>
    </r>
    <r>
      <rPr>
        <b/>
        <sz val="10"/>
        <rFont val="Times New Roman"/>
        <family val="1"/>
      </rPr>
      <t>улица  Черно море</t>
    </r>
    <r>
      <rPr>
        <sz val="10"/>
        <rFont val="Times New Roman"/>
        <family val="1"/>
      </rPr>
      <t xml:space="preserve"> Балчик </t>
    </r>
    <r>
      <rPr>
        <b/>
        <sz val="10"/>
        <rFont val="Times New Roman"/>
        <family val="1"/>
      </rPr>
      <t>ROBG-510</t>
    </r>
  </si>
  <si>
    <r>
      <t xml:space="preserve">Рехабилитация пътища  "Подобряване на връзката на третични възли Мангалия и Балчик" - ,Програма INTERREG V-A Румъния – България 2014-2020 г. -съфинанс </t>
    </r>
    <r>
      <rPr>
        <b/>
        <sz val="10"/>
        <rFont val="Times New Roman"/>
        <family val="1"/>
      </rPr>
      <t>улица Приморска</t>
    </r>
    <r>
      <rPr>
        <sz val="10"/>
        <rFont val="Times New Roman"/>
        <family val="1"/>
      </rPr>
      <t xml:space="preserve"> Балчик </t>
    </r>
    <r>
      <rPr>
        <b/>
        <sz val="10"/>
        <rFont val="Times New Roman"/>
        <family val="1"/>
      </rPr>
      <t>ROBG-510</t>
    </r>
  </si>
  <si>
    <r>
      <t xml:space="preserve">Рехаибилтация пътища  "Подобряване на връзката на третични възли Мангалия и Балчик" - ,Програма INTERREG V-A Румъния – България 2014-2020 г. -съфинанс </t>
    </r>
    <r>
      <rPr>
        <b/>
        <sz val="10"/>
        <rFont val="Times New Roman"/>
        <family val="1"/>
      </rPr>
      <t>DOB 3160/ROBG-510</t>
    </r>
  </si>
  <si>
    <r>
      <t>Рехаиблитация пътища  "Подобряване на връзката на третични възли Мангалия и Балчик" - ,Програма INTERREG V-A Румъния – България 2014-2020 г. -съфинанс</t>
    </r>
    <r>
      <rPr>
        <b/>
        <sz val="10"/>
        <rFont val="Times New Roman"/>
        <family val="1"/>
      </rPr>
      <t xml:space="preserve"> DOB 1149 ROBG-510</t>
    </r>
  </si>
  <si>
    <r>
      <t xml:space="preserve">Основен ремонт ул."Стефан Караджа"Балчик </t>
    </r>
    <r>
      <rPr>
        <b/>
        <i/>
        <sz val="10"/>
        <rFont val="Times New Roman"/>
        <family val="1"/>
      </rPr>
      <t>преходен</t>
    </r>
  </si>
  <si>
    <r>
      <t xml:space="preserve">Рехабилитация ул."Зл.Петков"от кръстовище Двореца до в.з БС </t>
    </r>
    <r>
      <rPr>
        <b/>
        <i/>
        <sz val="10"/>
        <rFont val="Times New Roman"/>
        <family val="1"/>
      </rPr>
      <t>Зап№1127/30.09.20</t>
    </r>
  </si>
  <si>
    <r>
      <t>Рехабилитация ул."П.К.Яворов"</t>
    </r>
    <r>
      <rPr>
        <b/>
        <i/>
        <sz val="10"/>
        <rFont val="Times New Roman"/>
        <family val="1"/>
      </rPr>
      <t>Зап№1127/30.09.20</t>
    </r>
  </si>
  <si>
    <r>
      <t xml:space="preserve">Проектиране ОР ул осветление Балчик </t>
    </r>
    <r>
      <rPr>
        <b/>
        <i/>
        <sz val="10"/>
        <rFont val="Times New Roman"/>
        <family val="1"/>
      </rPr>
      <t>Зап№486/29.04.2020</t>
    </r>
  </si>
  <si>
    <t>Авт.надзор изграждане и реконструкция  на футб.стадион гр.Балчик /НАМАЛЕНИЕ/</t>
  </si>
  <si>
    <t>Проектиране ОР Читалище Дропла</t>
  </si>
  <si>
    <r>
      <t xml:space="preserve">Рехабилитация път  ул.Лозар  Рогачево </t>
    </r>
    <r>
      <rPr>
        <b/>
        <i/>
        <sz val="10"/>
        <rFont val="Times New Roman"/>
        <family val="1"/>
      </rPr>
      <t>Зап№1127/30.09.20</t>
    </r>
  </si>
  <si>
    <t>Основен ремонт"Синергия на природата и културата" - ,Програма INTERREG V-A Румъния – България 2014-2020 г.</t>
  </si>
  <si>
    <t>Рехабилитация на част от пътна мрежа  DOB2004-Стражица-Балчик  DOB1149</t>
  </si>
  <si>
    <t>Компютри</t>
  </si>
  <si>
    <t>Климатици 1бр.ОБА</t>
  </si>
  <si>
    <r>
      <t>Климатик 1 бр.</t>
    </r>
    <r>
      <rPr>
        <b/>
        <sz val="10"/>
        <rFont val="Times New Roman"/>
        <family val="1"/>
      </rPr>
      <t>Сенокос</t>
    </r>
  </si>
  <si>
    <r>
      <t>Компютри 4 бр.</t>
    </r>
    <r>
      <rPr>
        <b/>
        <sz val="10"/>
        <rFont val="Times New Roman"/>
        <family val="1"/>
      </rPr>
      <t>ЦСОП"Ак.Т.Самодумов"</t>
    </r>
  </si>
  <si>
    <r>
      <t xml:space="preserve">Компютри </t>
    </r>
    <r>
      <rPr>
        <b/>
        <sz val="10"/>
        <rFont val="Times New Roman"/>
        <family val="1"/>
      </rPr>
      <t>ОУ "Г.С. Раковски "-4 бр Зап№309/27.07.2020</t>
    </r>
  </si>
  <si>
    <r>
      <t xml:space="preserve">Компютри </t>
    </r>
    <r>
      <rPr>
        <b/>
        <sz val="10"/>
        <rFont val="Times New Roman"/>
        <family val="1"/>
      </rPr>
      <t>ОУ "Соколово "-4 бр. Зап№РД-04-183/29.05.2020; Зап№РД-04-234/10.09.20</t>
    </r>
  </si>
  <si>
    <r>
      <t xml:space="preserve">Мембранен разширител ДГ№1 </t>
    </r>
    <r>
      <rPr>
        <b/>
        <sz val="10"/>
        <rFont val="Times New Roman"/>
        <family val="1"/>
      </rPr>
      <t>Заповед №285/16.03.2020</t>
    </r>
  </si>
  <si>
    <r>
      <t xml:space="preserve"> Система за фотохиройонизация </t>
    </r>
    <r>
      <rPr>
        <b/>
        <sz val="10"/>
        <rFont val="Times New Roman"/>
        <family val="1"/>
      </rPr>
      <t>ОУ "Антим 1"-1  бр. Зап№122/25.09.2020</t>
    </r>
  </si>
  <si>
    <r>
      <t>Камери за видеонаблюдение</t>
    </r>
    <r>
      <rPr>
        <b/>
        <sz val="10"/>
        <rFont val="Times New Roman"/>
        <family val="1"/>
      </rPr>
      <t xml:space="preserve"> ОУ Сенокос Зап№290/26.06.2020</t>
    </r>
  </si>
  <si>
    <r>
      <t xml:space="preserve">Площадка за обучение по безопасност на движението по пътищата ДГ№2"Знаме на мира" проект МОН </t>
    </r>
    <r>
      <rPr>
        <b/>
        <sz val="10"/>
        <rFont val="Times New Roman"/>
        <family val="1"/>
      </rPr>
      <t>ФО44/28.09.2020</t>
    </r>
  </si>
  <si>
    <r>
      <rPr>
        <sz val="10"/>
        <rFont val="Times New Roman"/>
        <family val="1"/>
      </rPr>
      <t>Вертикални хладилници 2 бр.</t>
    </r>
    <r>
      <rPr>
        <b/>
        <sz val="10"/>
        <rFont val="Times New Roman"/>
        <family val="1"/>
      </rPr>
      <t>СУ Хр.Ботев Зап№ 1111/28.09.2020</t>
    </r>
  </si>
  <si>
    <r>
      <t xml:space="preserve">Аудио озв.система   </t>
    </r>
    <r>
      <rPr>
        <b/>
        <sz val="10"/>
        <rFont val="Times New Roman"/>
        <family val="1"/>
      </rPr>
      <t>ОУ Антим 1</t>
    </r>
  </si>
  <si>
    <t>Ел.печка - кухня</t>
  </si>
  <si>
    <t>Месомелачка -кухня</t>
  </si>
  <si>
    <t>Обръщателен ел.тиган-кухня</t>
  </si>
  <si>
    <t>Зеленчукорезачка-кухня</t>
  </si>
  <si>
    <t>Центрофуга твърди плодове-кухня</t>
  </si>
  <si>
    <t>Шкаф- маса хладилна</t>
  </si>
  <si>
    <t>Планетарен миксер</t>
  </si>
  <si>
    <t>Вентилация</t>
  </si>
  <si>
    <t>Функция ІV - Здравеопазване</t>
  </si>
  <si>
    <t>Компютърна конфигурация 2 бр. Проект Договор№РД04-76/24.08.2020г. Фонд "Социална закрила" Зап№1051/09.09.2020</t>
  </si>
  <si>
    <t>Климатици ДСП</t>
  </si>
  <si>
    <r>
      <t xml:space="preserve">Товарен автомобил </t>
    </r>
    <r>
      <rPr>
        <b/>
        <sz val="10"/>
        <rFont val="Times New Roman"/>
        <family val="1"/>
      </rPr>
      <t xml:space="preserve"> ОБП"БКС"</t>
    </r>
  </si>
  <si>
    <r>
      <t xml:space="preserve">Доставка на спец.превозно средство"Подобряване на връзката на третични възли Мангалия и Балчик" - ,Програма INTERREG V-A Румъния – България 2014-2020 г. </t>
    </r>
    <r>
      <rPr>
        <b/>
        <sz val="10"/>
        <rFont val="Times New Roman"/>
        <family val="1"/>
      </rPr>
      <t>-съфинанс ROBG 510</t>
    </r>
  </si>
  <si>
    <t>Ел.автомобил -съфинансиране</t>
  </si>
  <si>
    <r>
      <t xml:space="preserve">Косачка 1 бр. </t>
    </r>
    <r>
      <rPr>
        <b/>
        <sz val="10"/>
        <rFont val="Times New Roman"/>
        <family val="1"/>
      </rPr>
      <t>ОБП"БКС"</t>
    </r>
  </si>
  <si>
    <r>
      <t xml:space="preserve">Кастрачка </t>
    </r>
    <r>
      <rPr>
        <b/>
        <sz val="10"/>
        <rFont val="Times New Roman"/>
        <family val="1"/>
      </rPr>
      <t>ОБП"БКС"</t>
    </r>
  </si>
  <si>
    <t>Храсторез 1 бр.км. Рогачево</t>
  </si>
  <si>
    <r>
      <t xml:space="preserve">Стр./ авторски надзор и рекултивация Депо ПУДООС И СЪФИНАНСИРАНЕ </t>
    </r>
    <r>
      <rPr>
        <b/>
        <sz val="10"/>
        <rFont val="Times New Roman"/>
        <family val="1"/>
      </rPr>
      <t>ПРЕХОДЕН Зап№941/11.08.2020</t>
    </r>
  </si>
  <si>
    <r>
      <t xml:space="preserve">Изграждане Детски площадки 2 бр.  </t>
    </r>
    <r>
      <rPr>
        <b/>
        <i/>
        <sz val="10"/>
        <rFont val="Times New Roman"/>
        <family val="1"/>
      </rPr>
      <t>Целеви преходен /-11400/ БЮДЖЕТ</t>
    </r>
  </si>
  <si>
    <r>
      <t xml:space="preserve">Инвестиционен проект- укрепване на свлачищата на ул."2-ра","3-та"и ул."4-та"вилна зона Фиш-Фиш"в Община Балчик </t>
    </r>
    <r>
      <rPr>
        <b/>
        <i/>
        <sz val="10"/>
        <rFont val="Times New Roman"/>
        <family val="1"/>
      </rPr>
      <t>Зап №940/11.08.2020</t>
    </r>
  </si>
  <si>
    <r>
      <t xml:space="preserve">Осигуряване на достъпна среда на Художествена галерия -проектиране </t>
    </r>
    <r>
      <rPr>
        <b/>
        <sz val="10"/>
        <rFont val="Times New Roman"/>
        <family val="1"/>
      </rPr>
      <t>Заповед№285/16.03.2020</t>
    </r>
  </si>
  <si>
    <t>Електрохидравличен болард- контрол на достъп автомобили Дамба Балчик Зап№657/03.06.2020</t>
  </si>
  <si>
    <t>Доставка поливна система парк Балик Зап№1020/27.08.2020г.</t>
  </si>
  <si>
    <r>
      <t xml:space="preserve">Изграждане и оборудване на мултифункционална спортна площадка в гр. Балчик по ОПРСР 2014-2020 БФП№BG06RDNP001-7.007-0046-C-01 </t>
    </r>
    <r>
      <rPr>
        <b/>
        <sz val="10"/>
        <rFont val="Times New Roman"/>
        <family val="1"/>
      </rPr>
      <t>Зап№852/12.08.2020</t>
    </r>
  </si>
  <si>
    <r>
      <t xml:space="preserve">"Изграждане на парк в гр. Балчик" ОПРСР 2014-2022 БФП№BG06RDNP001-19.108-0001-C-01/2019г. </t>
    </r>
    <r>
      <rPr>
        <b/>
        <sz val="10"/>
        <rFont val="Times New Roman"/>
        <family val="1"/>
      </rPr>
      <t>Заповед№314/26.03.2020</t>
    </r>
  </si>
  <si>
    <r>
      <t xml:space="preserve">Изграждане сп.площадки "Осигуряване на достъпна среда" ОПРСР 2014-2022 БФП№BG14MFOP001-4.008-0002/11.03.2020г. </t>
    </r>
    <r>
      <rPr>
        <b/>
        <sz val="10"/>
        <rFont val="Times New Roman"/>
        <family val="1"/>
      </rPr>
      <t>Зап№644/29.05.2020</t>
    </r>
  </si>
  <si>
    <t>Програмен продукт ESET Endpoint Зап№1107/25.09.2020</t>
  </si>
  <si>
    <r>
      <t xml:space="preserve">Кислородна инсталация за центр.ползване  МБАЛ Балчик ЕООД </t>
    </r>
    <r>
      <rPr>
        <b/>
        <sz val="10"/>
        <rFont val="Times New Roman"/>
        <family val="1"/>
      </rPr>
      <t>Зап№1125/30.09.2020</t>
    </r>
  </si>
  <si>
    <t>Изготвил:…….....……..….</t>
  </si>
  <si>
    <t xml:space="preserve">            Н-к отдел "БФС"-Гл.сч-л/ М.Димов /</t>
  </si>
  <si>
    <t>ПРИЛОЖЕНИЕ №5 а</t>
  </si>
  <si>
    <t xml:space="preserve"> ПЛАН -АКТУАЛИЗАЦИЯ</t>
  </si>
  <si>
    <t>КАПИТАЛОВИ РАЗХОДИ ПО ОБЕКТИ  2020г.</t>
  </si>
  <si>
    <t>АКТ.ПЛАН            към 30.09.20г.</t>
  </si>
  <si>
    <t xml:space="preserve">АКТ.ПЛАН            </t>
  </si>
  <si>
    <r>
      <t>Климатици 1 бр.</t>
    </r>
    <r>
      <rPr>
        <b/>
        <sz val="10"/>
        <rFont val="Times New Roman"/>
        <family val="1"/>
      </rPr>
      <t>Сенокос</t>
    </r>
  </si>
  <si>
    <t>Вентилаиця</t>
  </si>
  <si>
    <r>
      <t xml:space="preserve">Хладилник </t>
    </r>
    <r>
      <rPr>
        <b/>
        <sz val="9"/>
        <rFont val="Times New Roman"/>
        <family val="1"/>
      </rPr>
      <t>ОУ Антим 1</t>
    </r>
  </si>
  <si>
    <t>Съфинансиране ел.автомобил</t>
  </si>
  <si>
    <t>кредити</t>
  </si>
  <si>
    <t>за</t>
  </si>
  <si>
    <t>информация</t>
  </si>
  <si>
    <t>§ 83 72</t>
  </si>
  <si>
    <t>§ 83 82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</si>
</sst>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0"/>
    <numFmt numFmtId="188" formatCode="0.0000"/>
    <numFmt numFmtId="189" formatCode="[$-402]dd\ mmmm\ yyyy\ &quot;г.&quot;"/>
    <numFmt numFmtId="190" formatCode="dd\.mm\.yyyy\ &quot;г.&quot;;@"/>
    <numFmt numFmtId="191" formatCode="d\.m\.yyyy\ &quot;г.&quot;;@"/>
    <numFmt numFmtId="192" formatCode="#,##0\ &quot;лв&quot;"/>
    <numFmt numFmtId="193" formatCode="#,##0\ _л_в"/>
    <numFmt numFmtId="194" formatCode="#,##0;[Red]#,##0"/>
    <numFmt numFmtId="195" formatCode="0.000000"/>
  </numFmts>
  <fonts count="74">
    <font>
      <sz val="8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7.45"/>
      <color indexed="12"/>
      <name val="Arial Cyr"/>
      <family val="2"/>
    </font>
    <font>
      <u val="single"/>
      <sz val="7.45"/>
      <color indexed="36"/>
      <name val="Arial Cyr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Book Antiqua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" fontId="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" fontId="7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25" fillId="0" borderId="0" xfId="0" applyFont="1" applyAlignment="1">
      <alignment/>
    </xf>
    <xf numFmtId="0" fontId="6" fillId="33" borderId="15" xfId="0" applyFont="1" applyFill="1" applyBorder="1" applyAlignment="1">
      <alignment/>
    </xf>
    <xf numFmtId="1" fontId="13" fillId="36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7" fillId="37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37" borderId="14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26" fillId="35" borderId="16" xfId="0" applyFont="1" applyFill="1" applyBorder="1" applyAlignment="1">
      <alignment horizontal="center"/>
    </xf>
    <xf numFmtId="0" fontId="10" fillId="36" borderId="11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27" fillId="36" borderId="19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36" borderId="18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0" fillId="36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16" fontId="13" fillId="0" borderId="26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20" fillId="36" borderId="2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5" fillId="34" borderId="0" xfId="0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6" fillId="33" borderId="27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 wrapText="1"/>
    </xf>
    <xf numFmtId="3" fontId="10" fillId="37" borderId="29" xfId="0" applyNumberFormat="1" applyFont="1" applyFill="1" applyBorder="1" applyAlignment="1">
      <alignment/>
    </xf>
    <xf numFmtId="3" fontId="10" fillId="37" borderId="30" xfId="0" applyNumberFormat="1" applyFont="1" applyFill="1" applyBorder="1" applyAlignment="1">
      <alignment/>
    </xf>
    <xf numFmtId="3" fontId="10" fillId="36" borderId="28" xfId="0" applyNumberFormat="1" applyFont="1" applyFill="1" applyBorder="1" applyAlignment="1">
      <alignment/>
    </xf>
    <xf numFmtId="3" fontId="10" fillId="37" borderId="29" xfId="0" applyNumberFormat="1" applyFont="1" applyFill="1" applyBorder="1" applyAlignment="1">
      <alignment vertical="center" wrapText="1"/>
    </xf>
    <xf numFmtId="3" fontId="26" fillId="35" borderId="30" xfId="0" applyNumberFormat="1" applyFont="1" applyFill="1" applyBorder="1" applyAlignment="1">
      <alignment/>
    </xf>
    <xf numFmtId="3" fontId="26" fillId="0" borderId="30" xfId="0" applyNumberFormat="1" applyFont="1" applyFill="1" applyBorder="1" applyAlignment="1">
      <alignment/>
    </xf>
    <xf numFmtId="3" fontId="10" fillId="37" borderId="31" xfId="0" applyNumberFormat="1" applyFont="1" applyFill="1" applyBorder="1" applyAlignment="1">
      <alignment/>
    </xf>
    <xf numFmtId="3" fontId="10" fillId="37" borderId="22" xfId="0" applyNumberFormat="1" applyFont="1" applyFill="1" applyBorder="1" applyAlignment="1">
      <alignment vertical="center" wrapText="1"/>
    </xf>
    <xf numFmtId="3" fontId="26" fillId="35" borderId="31" xfId="0" applyNumberFormat="1" applyFont="1" applyFill="1" applyBorder="1" applyAlignment="1">
      <alignment/>
    </xf>
    <xf numFmtId="3" fontId="26" fillId="0" borderId="31" xfId="0" applyNumberFormat="1" applyFont="1" applyFill="1" applyBorder="1" applyAlignment="1">
      <alignment/>
    </xf>
    <xf numFmtId="0" fontId="10" fillId="37" borderId="32" xfId="0" applyFont="1" applyFill="1" applyBorder="1" applyAlignment="1">
      <alignment horizontal="left"/>
    </xf>
    <xf numFmtId="0" fontId="26" fillId="37" borderId="27" xfId="0" applyFont="1" applyFill="1" applyBorder="1" applyAlignment="1">
      <alignment horizontal="left"/>
    </xf>
    <xf numFmtId="3" fontId="10" fillId="37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36" borderId="28" xfId="0" applyNumberFormat="1" applyFont="1" applyFill="1" applyBorder="1" applyAlignment="1">
      <alignment vertical="center" wrapText="1"/>
    </xf>
    <xf numFmtId="3" fontId="13" fillId="37" borderId="34" xfId="0" applyNumberFormat="1" applyFont="1" applyFill="1" applyBorder="1" applyAlignment="1">
      <alignment vertical="center" wrapText="1"/>
    </xf>
    <xf numFmtId="0" fontId="13" fillId="37" borderId="16" xfId="0" applyFont="1" applyFill="1" applyBorder="1" applyAlignment="1">
      <alignment/>
    </xf>
    <xf numFmtId="0" fontId="20" fillId="37" borderId="35" xfId="0" applyFont="1" applyFill="1" applyBorder="1" applyAlignment="1">
      <alignment/>
    </xf>
    <xf numFmtId="3" fontId="13" fillId="37" borderId="31" xfId="0" applyNumberFormat="1" applyFont="1" applyFill="1" applyBorder="1" applyAlignment="1">
      <alignment/>
    </xf>
    <xf numFmtId="0" fontId="13" fillId="37" borderId="32" xfId="0" applyFont="1" applyFill="1" applyBorder="1" applyAlignment="1">
      <alignment/>
    </xf>
    <xf numFmtId="0" fontId="20" fillId="37" borderId="26" xfId="0" applyFont="1" applyFill="1" applyBorder="1" applyAlignment="1">
      <alignment/>
    </xf>
    <xf numFmtId="3" fontId="13" fillId="37" borderId="23" xfId="0" applyNumberFormat="1" applyFont="1" applyFill="1" applyBorder="1" applyAlignment="1">
      <alignment/>
    </xf>
    <xf numFmtId="0" fontId="13" fillId="36" borderId="24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/>
    </xf>
    <xf numFmtId="0" fontId="7" fillId="37" borderId="3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37" borderId="37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3" fontId="26" fillId="0" borderId="38" xfId="0" applyNumberFormat="1" applyFont="1" applyFill="1" applyBorder="1" applyAlignment="1">
      <alignment/>
    </xf>
    <xf numFmtId="3" fontId="26" fillId="0" borderId="39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26" fillId="37" borderId="41" xfId="0" applyFont="1" applyFill="1" applyBorder="1" applyAlignment="1">
      <alignment horizontal="left"/>
    </xf>
    <xf numFmtId="3" fontId="10" fillId="37" borderId="42" xfId="0" applyNumberFormat="1" applyFont="1" applyFill="1" applyBorder="1" applyAlignment="1">
      <alignment/>
    </xf>
    <xf numFmtId="0" fontId="10" fillId="37" borderId="43" xfId="0" applyFont="1" applyFill="1" applyBorder="1" applyAlignment="1">
      <alignment horizontal="left"/>
    </xf>
    <xf numFmtId="0" fontId="26" fillId="37" borderId="44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wrapText="1"/>
    </xf>
    <xf numFmtId="0" fontId="5" fillId="39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center" wrapText="1"/>
    </xf>
    <xf numFmtId="0" fontId="6" fillId="39" borderId="10" xfId="0" applyNumberFormat="1" applyFont="1" applyFill="1" applyBorder="1" applyAlignment="1">
      <alignment horizontal="right"/>
    </xf>
    <xf numFmtId="0" fontId="5" fillId="38" borderId="10" xfId="0" applyNumberFormat="1" applyFont="1" applyFill="1" applyBorder="1" applyAlignment="1">
      <alignment horizontal="right"/>
    </xf>
    <xf numFmtId="0" fontId="6" fillId="38" borderId="10" xfId="0" applyNumberFormat="1" applyFont="1" applyFill="1" applyBorder="1" applyAlignment="1">
      <alignment horizontal="right"/>
    </xf>
    <xf numFmtId="0" fontId="30" fillId="39" borderId="10" xfId="0" applyFont="1" applyFill="1" applyBorder="1" applyAlignment="1">
      <alignment wrapText="1"/>
    </xf>
    <xf numFmtId="0" fontId="5" fillId="39" borderId="37" xfId="0" applyFont="1" applyFill="1" applyBorder="1" applyAlignment="1">
      <alignment wrapText="1"/>
    </xf>
    <xf numFmtId="0" fontId="6" fillId="39" borderId="10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right" wrapText="1"/>
    </xf>
    <xf numFmtId="0" fontId="5" fillId="40" borderId="15" xfId="0" applyFont="1" applyFill="1" applyBorder="1" applyAlignment="1">
      <alignment wrapText="1"/>
    </xf>
    <xf numFmtId="0" fontId="30" fillId="38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left" vertical="center" wrapText="1"/>
    </xf>
    <xf numFmtId="3" fontId="7" fillId="0" borderId="45" xfId="0" applyNumberFormat="1" applyFont="1" applyFill="1" applyBorder="1" applyAlignment="1">
      <alignment/>
    </xf>
    <xf numFmtId="0" fontId="13" fillId="34" borderId="46" xfId="0" applyFont="1" applyFill="1" applyBorder="1" applyAlignment="1">
      <alignment wrapText="1"/>
    </xf>
    <xf numFmtId="0" fontId="7" fillId="34" borderId="47" xfId="0" applyFont="1" applyFill="1" applyBorder="1" applyAlignment="1">
      <alignment wrapText="1"/>
    </xf>
    <xf numFmtId="0" fontId="13" fillId="37" borderId="18" xfId="0" applyFont="1" applyFill="1" applyBorder="1" applyAlignment="1">
      <alignment/>
    </xf>
    <xf numFmtId="0" fontId="13" fillId="37" borderId="28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30" xfId="0" applyFont="1" applyFill="1" applyBorder="1" applyAlignment="1">
      <alignment/>
    </xf>
    <xf numFmtId="0" fontId="31" fillId="0" borderId="4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7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31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4" fillId="0" borderId="48" xfId="0" applyFont="1" applyBorder="1" applyAlignment="1">
      <alignment/>
    </xf>
    <xf numFmtId="0" fontId="13" fillId="36" borderId="28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7" fillId="37" borderId="27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50" xfId="0" applyFont="1" applyBorder="1" applyAlignment="1">
      <alignment/>
    </xf>
    <xf numFmtId="0" fontId="31" fillId="0" borderId="30" xfId="0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32" xfId="0" applyFont="1" applyFill="1" applyBorder="1" applyAlignment="1">
      <alignment horizontal="left"/>
    </xf>
    <xf numFmtId="3" fontId="26" fillId="0" borderId="33" xfId="0" applyNumberFormat="1" applyFont="1" applyFill="1" applyBorder="1" applyAlignment="1">
      <alignment/>
    </xf>
    <xf numFmtId="3" fontId="70" fillId="0" borderId="33" xfId="0" applyNumberFormat="1" applyFont="1" applyFill="1" applyBorder="1" applyAlignment="1">
      <alignment/>
    </xf>
    <xf numFmtId="0" fontId="32" fillId="35" borderId="1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27" xfId="0" applyFont="1" applyFill="1" applyBorder="1" applyAlignment="1">
      <alignment horizontal="left"/>
    </xf>
    <xf numFmtId="0" fontId="71" fillId="0" borderId="42" xfId="0" applyFont="1" applyFill="1" applyBorder="1" applyAlignment="1">
      <alignment/>
    </xf>
    <xf numFmtId="0" fontId="7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7" fillId="0" borderId="31" xfId="0" applyFont="1" applyFill="1" applyBorder="1" applyAlignment="1">
      <alignment/>
    </xf>
    <xf numFmtId="0" fontId="26" fillId="38" borderId="36" xfId="0" applyFont="1" applyFill="1" applyBorder="1" applyAlignment="1">
      <alignment horizontal="center"/>
    </xf>
    <xf numFmtId="0" fontId="26" fillId="38" borderId="13" xfId="0" applyFont="1" applyFill="1" applyBorder="1" applyAlignment="1">
      <alignment horizontal="center"/>
    </xf>
    <xf numFmtId="0" fontId="26" fillId="38" borderId="53" xfId="0" applyFont="1" applyFill="1" applyBorder="1" applyAlignment="1">
      <alignment horizontal="center"/>
    </xf>
    <xf numFmtId="0" fontId="26" fillId="38" borderId="27" xfId="0" applyFont="1" applyFill="1" applyBorder="1" applyAlignment="1">
      <alignment/>
    </xf>
    <xf numFmtId="0" fontId="26" fillId="38" borderId="15" xfId="0" applyFont="1" applyFill="1" applyBorder="1" applyAlignment="1">
      <alignment horizontal="center"/>
    </xf>
    <xf numFmtId="0" fontId="26" fillId="38" borderId="54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26" fillId="38" borderId="36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0" fontId="6" fillId="37" borderId="27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7" borderId="10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right" wrapText="1"/>
    </xf>
    <xf numFmtId="0" fontId="5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right" wrapText="1"/>
    </xf>
    <xf numFmtId="0" fontId="6" fillId="42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horizontal="right" wrapText="1"/>
    </xf>
    <xf numFmtId="0" fontId="5" fillId="42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30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 horizontal="center" wrapText="1"/>
    </xf>
    <xf numFmtId="0" fontId="6" fillId="43" borderId="10" xfId="0" applyFont="1" applyFill="1" applyBorder="1" applyAlignment="1">
      <alignment horizontal="right" wrapText="1"/>
    </xf>
    <xf numFmtId="0" fontId="6" fillId="43" borderId="10" xfId="0" applyNumberFormat="1" applyFont="1" applyFill="1" applyBorder="1" applyAlignment="1">
      <alignment horizontal="right"/>
    </xf>
    <xf numFmtId="0" fontId="5" fillId="43" borderId="10" xfId="0" applyFont="1" applyFill="1" applyBorder="1" applyAlignment="1">
      <alignment horizontal="right" wrapText="1"/>
    </xf>
    <xf numFmtId="0" fontId="30" fillId="43" borderId="10" xfId="0" applyFont="1" applyFill="1" applyBorder="1" applyAlignment="1">
      <alignment horizontal="left" vertical="center" wrapText="1"/>
    </xf>
    <xf numFmtId="0" fontId="6" fillId="43" borderId="10" xfId="0" applyNumberFormat="1" applyFont="1" applyFill="1" applyBorder="1" applyAlignment="1">
      <alignment horizontal="right" wrapText="1"/>
    </xf>
    <xf numFmtId="0" fontId="6" fillId="40" borderId="10" xfId="0" applyFont="1" applyFill="1" applyBorder="1" applyAlignment="1">
      <alignment horizontal="right" wrapText="1"/>
    </xf>
    <xf numFmtId="0" fontId="6" fillId="40" borderId="10" xfId="0" applyNumberFormat="1" applyFont="1" applyFill="1" applyBorder="1" applyAlignment="1">
      <alignment horizontal="right"/>
    </xf>
    <xf numFmtId="0" fontId="5" fillId="40" borderId="10" xfId="0" applyNumberFormat="1" applyFont="1" applyFill="1" applyBorder="1" applyAlignment="1">
      <alignment horizontal="right" wrapText="1"/>
    </xf>
    <xf numFmtId="0" fontId="5" fillId="40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wrapText="1"/>
    </xf>
    <xf numFmtId="0" fontId="5" fillId="43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center" wrapText="1"/>
    </xf>
    <xf numFmtId="0" fontId="6" fillId="14" borderId="10" xfId="0" applyFont="1" applyFill="1" applyBorder="1" applyAlignment="1">
      <alignment horizontal="right" wrapText="1"/>
    </xf>
    <xf numFmtId="0" fontId="6" fillId="14" borderId="10" xfId="0" applyNumberFormat="1" applyFont="1" applyFill="1" applyBorder="1" applyAlignment="1">
      <alignment horizontal="right"/>
    </xf>
    <xf numFmtId="0" fontId="5" fillId="1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0" fillId="43" borderId="10" xfId="0" applyFont="1" applyFill="1" applyBorder="1" applyAlignment="1">
      <alignment horizontal="left" wrapText="1"/>
    </xf>
    <xf numFmtId="0" fontId="5" fillId="4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42" borderId="10" xfId="0" applyFont="1" applyFill="1" applyBorder="1" applyAlignment="1">
      <alignment horizontal="left" wrapText="1"/>
    </xf>
    <xf numFmtId="0" fontId="5" fillId="14" borderId="10" xfId="0" applyFont="1" applyFill="1" applyBorder="1" applyAlignment="1">
      <alignment horizontal="left" wrapText="1"/>
    </xf>
    <xf numFmtId="0" fontId="5" fillId="14" borderId="10" xfId="0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 horizontal="left" wrapText="1"/>
    </xf>
    <xf numFmtId="0" fontId="5" fillId="4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/>
    </xf>
    <xf numFmtId="0" fontId="30" fillId="44" borderId="10" xfId="0" applyFont="1" applyFill="1" applyBorder="1" applyAlignment="1">
      <alignment horizontal="left" wrapText="1"/>
    </xf>
    <xf numFmtId="0" fontId="5" fillId="44" borderId="10" xfId="0" applyFont="1" applyFill="1" applyBorder="1" applyAlignment="1">
      <alignment horizontal="center" wrapText="1"/>
    </xf>
    <xf numFmtId="0" fontId="6" fillId="44" borderId="10" xfId="0" applyFont="1" applyFill="1" applyBorder="1" applyAlignment="1">
      <alignment horizontal="right" wrapText="1"/>
    </xf>
    <xf numFmtId="0" fontId="6" fillId="44" borderId="10" xfId="0" applyNumberFormat="1" applyFont="1" applyFill="1" applyBorder="1" applyAlignment="1">
      <alignment horizontal="right"/>
    </xf>
    <xf numFmtId="0" fontId="5" fillId="44" borderId="10" xfId="0" applyNumberFormat="1" applyFont="1" applyFill="1" applyBorder="1" applyAlignment="1">
      <alignment horizontal="right"/>
    </xf>
    <xf numFmtId="0" fontId="5" fillId="44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6" fillId="45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46" borderId="10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30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wrapText="1"/>
    </xf>
    <xf numFmtId="0" fontId="8" fillId="39" borderId="10" xfId="0" applyFont="1" applyFill="1" applyBorder="1" applyAlignment="1">
      <alignment horizontal="center" wrapText="1"/>
    </xf>
    <xf numFmtId="0" fontId="30" fillId="40" borderId="10" xfId="0" applyFont="1" applyFill="1" applyBorder="1" applyAlignment="1">
      <alignment horizontal="left" wrapText="1"/>
    </xf>
    <xf numFmtId="0" fontId="5" fillId="4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58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57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left"/>
    </xf>
    <xf numFmtId="0" fontId="10" fillId="37" borderId="20" xfId="0" applyFont="1" applyFill="1" applyBorder="1" applyAlignment="1">
      <alignment horizontal="left"/>
    </xf>
    <xf numFmtId="0" fontId="10" fillId="37" borderId="60" xfId="0" applyFont="1" applyFill="1" applyBorder="1" applyAlignment="1">
      <alignment horizontal="left"/>
    </xf>
    <xf numFmtId="0" fontId="13" fillId="37" borderId="46" xfId="0" applyFont="1" applyFill="1" applyBorder="1" applyAlignment="1">
      <alignment horizontal="left"/>
    </xf>
    <xf numFmtId="0" fontId="13" fillId="37" borderId="34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left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3" fontId="13" fillId="38" borderId="31" xfId="0" applyNumberFormat="1" applyFont="1" applyFill="1" applyBorder="1" applyAlignment="1">
      <alignment/>
    </xf>
    <xf numFmtId="3" fontId="73" fillId="38" borderId="29" xfId="0" applyNumberFormat="1" applyFont="1" applyFill="1" applyBorder="1" applyAlignment="1">
      <alignment/>
    </xf>
    <xf numFmtId="3" fontId="10" fillId="38" borderId="30" xfId="0" applyNumberFormat="1" applyFont="1" applyFill="1" applyBorder="1" applyAlignment="1">
      <alignment/>
    </xf>
    <xf numFmtId="3" fontId="26" fillId="38" borderId="3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L85" sqref="L85"/>
    </sheetView>
  </sheetViews>
  <sheetFormatPr defaultColWidth="9.140625" defaultRowHeight="12"/>
  <cols>
    <col min="1" max="1" width="48.7109375" style="1" customWidth="1"/>
    <col min="2" max="2" width="7.421875" style="1" customWidth="1"/>
    <col min="3" max="11" width="13.140625" style="1" customWidth="1"/>
    <col min="12" max="12" width="11.00390625" style="1" customWidth="1"/>
    <col min="13" max="13" width="9.28125" style="1" customWidth="1"/>
    <col min="14" max="14" width="12.28125" style="1" customWidth="1"/>
    <col min="15" max="15" width="14.7109375" style="1" customWidth="1"/>
    <col min="16" max="17" width="11.140625" style="1" customWidth="1"/>
    <col min="18" max="16384" width="9.28125" style="1" customWidth="1"/>
  </cols>
  <sheetData>
    <row r="1" spans="1:12" ht="18.75">
      <c r="A1" s="329" t="s">
        <v>186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4"/>
    </row>
    <row r="2" spans="1:12" ht="14.25">
      <c r="A2" s="74"/>
      <c r="B2" s="74"/>
      <c r="C2" s="74"/>
      <c r="D2" s="74"/>
      <c r="E2" s="74"/>
      <c r="F2" s="74"/>
      <c r="G2" s="74"/>
      <c r="H2" s="74"/>
      <c r="J2" s="211" t="s">
        <v>185</v>
      </c>
      <c r="K2" s="74"/>
      <c r="L2" s="74"/>
    </row>
    <row r="3" spans="1:12" ht="15.75">
      <c r="A3" s="332" t="s">
        <v>414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55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0"/>
      <c r="N4" s="1" t="s">
        <v>586</v>
      </c>
    </row>
    <row r="5" spans="1:14" ht="12.75" customHeight="1">
      <c r="A5" s="328" t="s">
        <v>139</v>
      </c>
      <c r="B5" s="328" t="s">
        <v>83</v>
      </c>
      <c r="C5" s="325" t="s">
        <v>140</v>
      </c>
      <c r="D5" s="326"/>
      <c r="E5" s="327"/>
      <c r="F5" s="325" t="s">
        <v>81</v>
      </c>
      <c r="G5" s="326"/>
      <c r="H5" s="327"/>
      <c r="I5" s="325" t="s">
        <v>82</v>
      </c>
      <c r="J5" s="326"/>
      <c r="K5" s="327"/>
      <c r="L5" s="20"/>
      <c r="N5" s="1" t="s">
        <v>587</v>
      </c>
    </row>
    <row r="6" spans="1:16" ht="13.5" customHeight="1">
      <c r="A6" s="328"/>
      <c r="B6" s="328"/>
      <c r="C6" s="330" t="s">
        <v>297</v>
      </c>
      <c r="D6" s="330" t="s">
        <v>412</v>
      </c>
      <c r="E6" s="330" t="s">
        <v>413</v>
      </c>
      <c r="F6" s="330" t="s">
        <v>297</v>
      </c>
      <c r="G6" s="330" t="s">
        <v>412</v>
      </c>
      <c r="H6" s="330" t="s">
        <v>413</v>
      </c>
      <c r="I6" s="330" t="s">
        <v>297</v>
      </c>
      <c r="J6" s="330" t="s">
        <v>412</v>
      </c>
      <c r="K6" s="330" t="s">
        <v>413</v>
      </c>
      <c r="L6" s="323"/>
      <c r="N6" s="330" t="s">
        <v>483</v>
      </c>
      <c r="P6" s="333"/>
    </row>
    <row r="7" spans="1:16" ht="40.5" customHeight="1">
      <c r="A7" s="328"/>
      <c r="B7" s="328"/>
      <c r="C7" s="331"/>
      <c r="D7" s="331"/>
      <c r="E7" s="331"/>
      <c r="F7" s="331"/>
      <c r="G7" s="331"/>
      <c r="H7" s="331"/>
      <c r="I7" s="331"/>
      <c r="J7" s="331"/>
      <c r="K7" s="331"/>
      <c r="L7" s="323"/>
      <c r="N7" s="331"/>
      <c r="P7" s="333"/>
    </row>
    <row r="8" spans="1:16" ht="12.75">
      <c r="A8" s="3" t="s">
        <v>180</v>
      </c>
      <c r="B8" s="8" t="s">
        <v>160</v>
      </c>
      <c r="C8" s="10">
        <f>I8+F8</f>
        <v>60000</v>
      </c>
      <c r="D8" s="10">
        <f>J8+G8</f>
        <v>28487</v>
      </c>
      <c r="E8" s="10">
        <f>K8+H8</f>
        <v>50000</v>
      </c>
      <c r="F8" s="3"/>
      <c r="G8" s="3"/>
      <c r="H8" s="3"/>
      <c r="I8" s="153">
        <v>60000</v>
      </c>
      <c r="J8" s="153">
        <v>28487</v>
      </c>
      <c r="K8" s="153">
        <v>50000</v>
      </c>
      <c r="L8" s="21"/>
      <c r="N8" s="153">
        <v>29853</v>
      </c>
      <c r="P8" s="21"/>
    </row>
    <row r="9" spans="1:16" ht="12.75">
      <c r="A9" s="3" t="s">
        <v>84</v>
      </c>
      <c r="B9" s="8" t="s">
        <v>69</v>
      </c>
      <c r="C9" s="10">
        <f aca="true" t="shared" si="0" ref="C9:C14">I9+F9</f>
        <v>1800000</v>
      </c>
      <c r="D9" s="10">
        <f aca="true" t="shared" si="1" ref="D9:D14">J9+G9</f>
        <v>1526675</v>
      </c>
      <c r="E9" s="10">
        <f aca="true" t="shared" si="2" ref="E9:E14">K9+H9</f>
        <v>1800000</v>
      </c>
      <c r="F9" s="3"/>
      <c r="G9" s="3"/>
      <c r="H9" s="3"/>
      <c r="I9" s="40">
        <v>1800000</v>
      </c>
      <c r="J9" s="40">
        <v>1526675</v>
      </c>
      <c r="K9" s="40">
        <v>1800000</v>
      </c>
      <c r="L9" s="21"/>
      <c r="N9" s="40">
        <v>1610337</v>
      </c>
      <c r="P9" s="21"/>
    </row>
    <row r="10" spans="1:16" ht="12.75" customHeight="1" hidden="1">
      <c r="A10" s="3" t="s">
        <v>33</v>
      </c>
      <c r="B10" s="8" t="s">
        <v>32</v>
      </c>
      <c r="C10" s="10">
        <f t="shared" si="0"/>
        <v>0</v>
      </c>
      <c r="D10" s="10">
        <f t="shared" si="1"/>
        <v>0</v>
      </c>
      <c r="E10" s="10">
        <f t="shared" si="2"/>
        <v>0</v>
      </c>
      <c r="F10" s="3"/>
      <c r="G10" s="3"/>
      <c r="H10" s="3"/>
      <c r="I10" s="40"/>
      <c r="J10" s="40"/>
      <c r="K10" s="40"/>
      <c r="L10" s="21"/>
      <c r="N10" s="40"/>
      <c r="P10" s="21"/>
    </row>
    <row r="11" spans="1:16" ht="12.75">
      <c r="A11" s="3" t="s">
        <v>85</v>
      </c>
      <c r="B11" s="8" t="s">
        <v>86</v>
      </c>
      <c r="C11" s="10">
        <f t="shared" si="0"/>
        <v>700000</v>
      </c>
      <c r="D11" s="10">
        <f t="shared" si="1"/>
        <v>498931</v>
      </c>
      <c r="E11" s="10">
        <f t="shared" si="2"/>
        <v>700000</v>
      </c>
      <c r="F11" s="3"/>
      <c r="G11" s="3"/>
      <c r="H11" s="3"/>
      <c r="I11" s="40">
        <v>700000</v>
      </c>
      <c r="J11" s="40">
        <v>498931</v>
      </c>
      <c r="K11" s="40">
        <v>700000</v>
      </c>
      <c r="L11" s="21"/>
      <c r="N11" s="40">
        <v>531430</v>
      </c>
      <c r="P11" s="21"/>
    </row>
    <row r="12" spans="1:16" ht="12.75">
      <c r="A12" s="3" t="s">
        <v>173</v>
      </c>
      <c r="B12" s="8" t="s">
        <v>87</v>
      </c>
      <c r="C12" s="10">
        <f t="shared" si="0"/>
        <v>1300000</v>
      </c>
      <c r="D12" s="10">
        <f t="shared" si="1"/>
        <v>1276535</v>
      </c>
      <c r="E12" s="10">
        <f t="shared" si="2"/>
        <v>1600000</v>
      </c>
      <c r="F12" s="3"/>
      <c r="G12" s="3"/>
      <c r="H12" s="3"/>
      <c r="I12" s="40">
        <v>1300000</v>
      </c>
      <c r="J12" s="40">
        <v>1276535</v>
      </c>
      <c r="K12" s="40">
        <v>1600000</v>
      </c>
      <c r="L12" s="21"/>
      <c r="N12" s="40">
        <v>1355470</v>
      </c>
      <c r="P12" s="21"/>
    </row>
    <row r="13" spans="1:16" ht="12.75">
      <c r="A13" s="3" t="s">
        <v>197</v>
      </c>
      <c r="B13" s="8" t="s">
        <v>198</v>
      </c>
      <c r="C13" s="10">
        <f t="shared" si="0"/>
        <v>2000000</v>
      </c>
      <c r="D13" s="10">
        <f t="shared" si="1"/>
        <v>605141</v>
      </c>
      <c r="E13" s="10">
        <f t="shared" si="2"/>
        <v>1000000</v>
      </c>
      <c r="F13" s="3"/>
      <c r="G13" s="3"/>
      <c r="H13" s="3"/>
      <c r="I13" s="40">
        <v>2000000</v>
      </c>
      <c r="J13" s="40">
        <v>605141</v>
      </c>
      <c r="K13" s="380">
        <v>1000000</v>
      </c>
      <c r="L13" s="381"/>
      <c r="N13" s="40">
        <v>714406</v>
      </c>
      <c r="P13" s="21"/>
    </row>
    <row r="14" spans="1:16" ht="12.75">
      <c r="A14" s="3" t="s">
        <v>143</v>
      </c>
      <c r="B14" s="8" t="s">
        <v>142</v>
      </c>
      <c r="C14" s="10">
        <f t="shared" si="0"/>
        <v>0</v>
      </c>
      <c r="D14" s="10">
        <f t="shared" si="1"/>
        <v>0</v>
      </c>
      <c r="E14" s="10">
        <f t="shared" si="2"/>
        <v>0</v>
      </c>
      <c r="F14" s="3"/>
      <c r="G14" s="3"/>
      <c r="H14" s="3"/>
      <c r="I14" s="40"/>
      <c r="J14" s="40"/>
      <c r="K14" s="40"/>
      <c r="L14" s="21"/>
      <c r="N14" s="40"/>
      <c r="P14" s="21"/>
    </row>
    <row r="15" spans="1:16" ht="12.75">
      <c r="A15" s="7" t="s">
        <v>118</v>
      </c>
      <c r="B15" s="9"/>
      <c r="C15" s="75">
        <f>SUM(C8:C14)</f>
        <v>5860000</v>
      </c>
      <c r="D15" s="7">
        <f>SUM(D8:D14)</f>
        <v>3935769</v>
      </c>
      <c r="E15" s="7">
        <f>SUM(E8:E14)</f>
        <v>5150000</v>
      </c>
      <c r="F15" s="7"/>
      <c r="G15" s="7"/>
      <c r="H15" s="7"/>
      <c r="I15" s="7">
        <f>SUM(I8:I14)</f>
        <v>5860000</v>
      </c>
      <c r="J15" s="7">
        <f>SUM(J8:J14)</f>
        <v>3935769</v>
      </c>
      <c r="K15" s="7">
        <f>SUM(K8:K14)</f>
        <v>5150000</v>
      </c>
      <c r="L15" s="22"/>
      <c r="N15" s="7">
        <f>SUM(N8:N14)</f>
        <v>4241496</v>
      </c>
      <c r="P15" s="22"/>
    </row>
    <row r="16" spans="1:16" ht="12.75">
      <c r="A16" s="3" t="s">
        <v>174</v>
      </c>
      <c r="B16" s="8" t="s">
        <v>88</v>
      </c>
      <c r="C16" s="10">
        <f aca="true" t="shared" si="3" ref="C16:C44">I16+F16</f>
        <v>70000</v>
      </c>
      <c r="D16" s="10">
        <f aca="true" t="shared" si="4" ref="D16:D44">J16+G16</f>
        <v>24011</v>
      </c>
      <c r="E16" s="10">
        <f aca="true" t="shared" si="5" ref="E16:E44">K16+H16</f>
        <v>65000</v>
      </c>
      <c r="F16" s="3"/>
      <c r="G16" s="3">
        <v>-24626</v>
      </c>
      <c r="H16" s="40"/>
      <c r="I16" s="40">
        <v>70000</v>
      </c>
      <c r="J16" s="40">
        <v>48637</v>
      </c>
      <c r="K16" s="40">
        <v>65000</v>
      </c>
      <c r="L16" s="21"/>
      <c r="N16" s="40">
        <v>48637</v>
      </c>
      <c r="P16" s="21"/>
    </row>
    <row r="17" spans="1:16" ht="12.75">
      <c r="A17" s="3" t="s">
        <v>89</v>
      </c>
      <c r="B17" s="8" t="s">
        <v>90</v>
      </c>
      <c r="C17" s="10">
        <f t="shared" si="3"/>
        <v>120000</v>
      </c>
      <c r="D17" s="10">
        <f t="shared" si="4"/>
        <v>95416</v>
      </c>
      <c r="E17" s="10">
        <f t="shared" si="5"/>
        <v>120000</v>
      </c>
      <c r="F17" s="3"/>
      <c r="G17" s="3"/>
      <c r="H17" s="3"/>
      <c r="I17" s="40">
        <v>120000</v>
      </c>
      <c r="J17" s="40">
        <v>95416</v>
      </c>
      <c r="K17" s="40">
        <v>120000</v>
      </c>
      <c r="L17" s="21"/>
      <c r="N17" s="40">
        <v>98257</v>
      </c>
      <c r="P17" s="21"/>
    </row>
    <row r="18" spans="1:16" ht="12.75">
      <c r="A18" s="3" t="s">
        <v>91</v>
      </c>
      <c r="B18" s="8" t="s">
        <v>92</v>
      </c>
      <c r="C18" s="10">
        <f t="shared" si="3"/>
        <v>952000</v>
      </c>
      <c r="D18" s="10">
        <f t="shared" si="4"/>
        <v>543317</v>
      </c>
      <c r="E18" s="10">
        <f t="shared" si="5"/>
        <v>952000</v>
      </c>
      <c r="F18" s="3">
        <v>22000</v>
      </c>
      <c r="G18" s="3">
        <v>22000</v>
      </c>
      <c r="H18" s="3">
        <v>22000</v>
      </c>
      <c r="I18" s="40">
        <v>930000</v>
      </c>
      <c r="J18" s="40">
        <v>521317</v>
      </c>
      <c r="K18" s="40">
        <v>930000</v>
      </c>
      <c r="L18" s="21"/>
      <c r="N18" s="40">
        <v>540637</v>
      </c>
      <c r="P18" s="21"/>
    </row>
    <row r="19" spans="1:16" ht="12.75">
      <c r="A19" s="3" t="s">
        <v>93</v>
      </c>
      <c r="B19" s="8" t="s">
        <v>77</v>
      </c>
      <c r="C19" s="10">
        <f t="shared" si="3"/>
        <v>0</v>
      </c>
      <c r="D19" s="10">
        <f t="shared" si="4"/>
        <v>0</v>
      </c>
      <c r="E19" s="10">
        <f t="shared" si="5"/>
        <v>0</v>
      </c>
      <c r="F19" s="3"/>
      <c r="G19" s="3"/>
      <c r="H19" s="3"/>
      <c r="I19" s="40"/>
      <c r="J19" s="40"/>
      <c r="K19" s="40"/>
      <c r="L19" s="21"/>
      <c r="N19" s="40"/>
      <c r="P19" s="21"/>
    </row>
    <row r="20" spans="1:16" ht="12.75">
      <c r="A20" s="3" t="s">
        <v>141</v>
      </c>
      <c r="B20" s="8" t="s">
        <v>94</v>
      </c>
      <c r="C20" s="10">
        <f t="shared" si="3"/>
        <v>70000</v>
      </c>
      <c r="D20" s="10">
        <f t="shared" si="4"/>
        <v>27728</v>
      </c>
      <c r="E20" s="10">
        <f t="shared" si="5"/>
        <v>50000</v>
      </c>
      <c r="F20" s="3"/>
      <c r="G20" s="3"/>
      <c r="H20" s="3"/>
      <c r="I20" s="40">
        <v>70000</v>
      </c>
      <c r="J20" s="40">
        <v>27728</v>
      </c>
      <c r="K20" s="40">
        <v>50000</v>
      </c>
      <c r="L20" s="21"/>
      <c r="N20" s="40">
        <v>31559</v>
      </c>
      <c r="P20" s="21"/>
    </row>
    <row r="21" spans="1:16" ht="12.75">
      <c r="A21" s="3" t="s">
        <v>175</v>
      </c>
      <c r="B21" s="8" t="s">
        <v>95</v>
      </c>
      <c r="C21" s="10">
        <f t="shared" si="3"/>
        <v>2000</v>
      </c>
      <c r="D21" s="10">
        <f t="shared" si="4"/>
        <v>496</v>
      </c>
      <c r="E21" s="10">
        <f t="shared" si="5"/>
        <v>1000</v>
      </c>
      <c r="F21" s="3"/>
      <c r="G21" s="3"/>
      <c r="H21" s="3"/>
      <c r="I21" s="40">
        <v>2000</v>
      </c>
      <c r="J21" s="40">
        <v>496</v>
      </c>
      <c r="K21" s="40">
        <v>1000</v>
      </c>
      <c r="L21" s="21"/>
      <c r="N21" s="40">
        <v>628</v>
      </c>
      <c r="P21" s="21"/>
    </row>
    <row r="22" spans="1:16" ht="12.75">
      <c r="A22" s="3" t="s">
        <v>176</v>
      </c>
      <c r="B22" s="8" t="s">
        <v>96</v>
      </c>
      <c r="C22" s="10">
        <f t="shared" si="3"/>
        <v>135000</v>
      </c>
      <c r="D22" s="10">
        <f t="shared" si="4"/>
        <v>104481</v>
      </c>
      <c r="E22" s="10">
        <f t="shared" si="5"/>
        <v>135000</v>
      </c>
      <c r="F22" s="3"/>
      <c r="G22" s="3"/>
      <c r="H22" s="3"/>
      <c r="I22" s="40">
        <v>135000</v>
      </c>
      <c r="J22" s="40">
        <v>104481</v>
      </c>
      <c r="K22" s="40">
        <v>135000</v>
      </c>
      <c r="L22" s="21"/>
      <c r="N22" s="40">
        <v>113511</v>
      </c>
      <c r="P22" s="21"/>
    </row>
    <row r="23" spans="1:16" ht="12.75">
      <c r="A23" s="3" t="s">
        <v>177</v>
      </c>
      <c r="B23" s="8" t="s">
        <v>97</v>
      </c>
      <c r="C23" s="10">
        <f t="shared" si="3"/>
        <v>190000</v>
      </c>
      <c r="D23" s="10">
        <f t="shared" si="4"/>
        <v>128967</v>
      </c>
      <c r="E23" s="10">
        <f t="shared" si="5"/>
        <v>190000</v>
      </c>
      <c r="F23" s="3"/>
      <c r="G23" s="3"/>
      <c r="H23" s="3"/>
      <c r="I23" s="40">
        <v>190000</v>
      </c>
      <c r="J23" s="40">
        <v>128967</v>
      </c>
      <c r="K23" s="40">
        <v>190000</v>
      </c>
      <c r="L23" s="21"/>
      <c r="N23" s="40">
        <v>130951</v>
      </c>
      <c r="P23" s="21"/>
    </row>
    <row r="24" spans="1:16" ht="12.75">
      <c r="A24" s="3" t="s">
        <v>98</v>
      </c>
      <c r="B24" s="8" t="s">
        <v>99</v>
      </c>
      <c r="C24" s="10">
        <f t="shared" si="3"/>
        <v>3200000</v>
      </c>
      <c r="D24" s="10">
        <f t="shared" si="4"/>
        <v>2625431</v>
      </c>
      <c r="E24" s="10">
        <f t="shared" si="5"/>
        <v>3200000</v>
      </c>
      <c r="F24" s="3"/>
      <c r="G24" s="3"/>
      <c r="H24" s="3"/>
      <c r="I24" s="40">
        <v>3200000</v>
      </c>
      <c r="J24" s="40">
        <v>2625431</v>
      </c>
      <c r="K24" s="40">
        <v>3200000</v>
      </c>
      <c r="L24" s="21"/>
      <c r="N24" s="40">
        <v>2760626</v>
      </c>
      <c r="P24" s="21"/>
    </row>
    <row r="25" spans="1:16" ht="12.75">
      <c r="A25" s="3" t="s">
        <v>138</v>
      </c>
      <c r="B25" s="8" t="s">
        <v>100</v>
      </c>
      <c r="C25" s="10">
        <f t="shared" si="3"/>
        <v>350000</v>
      </c>
      <c r="D25" s="10">
        <f t="shared" si="4"/>
        <v>270171</v>
      </c>
      <c r="E25" s="10">
        <f t="shared" si="5"/>
        <v>350000</v>
      </c>
      <c r="F25" s="3"/>
      <c r="G25" s="3"/>
      <c r="H25" s="3"/>
      <c r="I25" s="40">
        <v>350000</v>
      </c>
      <c r="J25" s="40">
        <v>270171</v>
      </c>
      <c r="K25" s="40">
        <v>350000</v>
      </c>
      <c r="L25" s="21"/>
      <c r="N25" s="40">
        <v>300844</v>
      </c>
      <c r="P25" s="21"/>
    </row>
    <row r="26" spans="1:16" ht="12.75">
      <c r="A26" s="3" t="s">
        <v>101</v>
      </c>
      <c r="B26" s="8" t="s">
        <v>102</v>
      </c>
      <c r="C26" s="10">
        <f t="shared" si="3"/>
        <v>150000</v>
      </c>
      <c r="D26" s="10">
        <f t="shared" si="4"/>
        <v>111138</v>
      </c>
      <c r="E26" s="10">
        <f t="shared" si="5"/>
        <v>150000</v>
      </c>
      <c r="F26" s="3"/>
      <c r="G26" s="3"/>
      <c r="H26" s="3"/>
      <c r="I26" s="40">
        <v>150000</v>
      </c>
      <c r="J26" s="40">
        <v>111138</v>
      </c>
      <c r="K26" s="40">
        <v>150000</v>
      </c>
      <c r="L26" s="21"/>
      <c r="N26" s="40">
        <v>114542</v>
      </c>
      <c r="P26" s="21"/>
    </row>
    <row r="27" spans="1:16" ht="12.75">
      <c r="A27" s="3" t="s">
        <v>103</v>
      </c>
      <c r="B27" s="8" t="s">
        <v>104</v>
      </c>
      <c r="C27" s="10">
        <f t="shared" si="3"/>
        <v>3000</v>
      </c>
      <c r="D27" s="10">
        <f t="shared" si="4"/>
        <v>4170</v>
      </c>
      <c r="E27" s="10">
        <f t="shared" si="5"/>
        <v>6000</v>
      </c>
      <c r="F27" s="3"/>
      <c r="G27" s="3"/>
      <c r="H27" s="3"/>
      <c r="I27" s="40">
        <v>3000</v>
      </c>
      <c r="J27" s="40">
        <v>4170</v>
      </c>
      <c r="K27" s="40">
        <v>6000</v>
      </c>
      <c r="L27" s="21"/>
      <c r="N27" s="40">
        <v>4320</v>
      </c>
      <c r="P27" s="21"/>
    </row>
    <row r="28" spans="1:16" ht="12.75">
      <c r="A28" s="3" t="s">
        <v>171</v>
      </c>
      <c r="B28" s="8" t="s">
        <v>172</v>
      </c>
      <c r="C28" s="10">
        <f t="shared" si="3"/>
        <v>6000</v>
      </c>
      <c r="D28" s="10">
        <f t="shared" si="4"/>
        <v>5452</v>
      </c>
      <c r="E28" s="10">
        <f t="shared" si="5"/>
        <v>8000</v>
      </c>
      <c r="F28" s="3"/>
      <c r="G28" s="3"/>
      <c r="H28" s="3"/>
      <c r="I28" s="40">
        <v>6000</v>
      </c>
      <c r="J28" s="40">
        <v>5452</v>
      </c>
      <c r="K28" s="40">
        <v>8000</v>
      </c>
      <c r="L28" s="21"/>
      <c r="N28" s="40">
        <v>5836</v>
      </c>
      <c r="P28" s="21"/>
    </row>
    <row r="29" spans="1:16" ht="12.75">
      <c r="A29" s="3" t="s">
        <v>105</v>
      </c>
      <c r="B29" s="8" t="s">
        <v>78</v>
      </c>
      <c r="C29" s="10">
        <f t="shared" si="3"/>
        <v>10532</v>
      </c>
      <c r="D29" s="10">
        <f t="shared" si="4"/>
        <v>4738</v>
      </c>
      <c r="E29" s="10">
        <f t="shared" si="5"/>
        <v>7728</v>
      </c>
      <c r="F29" s="3"/>
      <c r="G29" s="3"/>
      <c r="H29" s="3"/>
      <c r="I29" s="40">
        <v>10532</v>
      </c>
      <c r="J29" s="40">
        <v>4738</v>
      </c>
      <c r="K29" s="40">
        <v>7728</v>
      </c>
      <c r="L29" s="21"/>
      <c r="N29" s="40">
        <v>4738</v>
      </c>
      <c r="P29" s="21"/>
    </row>
    <row r="30" spans="1:16" ht="12.75">
      <c r="A30" s="3" t="s">
        <v>431</v>
      </c>
      <c r="B30" s="8" t="s">
        <v>106</v>
      </c>
      <c r="C30" s="10">
        <f t="shared" si="3"/>
        <v>100000</v>
      </c>
      <c r="D30" s="10">
        <f t="shared" si="4"/>
        <v>527</v>
      </c>
      <c r="E30" s="10">
        <f t="shared" si="5"/>
        <v>2000</v>
      </c>
      <c r="F30" s="3"/>
      <c r="G30" s="3"/>
      <c r="H30" s="3"/>
      <c r="I30" s="40">
        <v>100000</v>
      </c>
      <c r="J30" s="40">
        <v>527</v>
      </c>
      <c r="K30" s="40">
        <v>2000</v>
      </c>
      <c r="L30" s="21"/>
      <c r="N30" s="40">
        <v>527</v>
      </c>
      <c r="P30" s="21"/>
    </row>
    <row r="31" spans="1:16" ht="12.75">
      <c r="A31" s="3" t="s">
        <v>107</v>
      </c>
      <c r="B31" s="8" t="s">
        <v>75</v>
      </c>
      <c r="C31" s="10">
        <f t="shared" si="3"/>
        <v>10000</v>
      </c>
      <c r="D31" s="10">
        <f t="shared" si="4"/>
        <v>8248</v>
      </c>
      <c r="E31" s="10">
        <f t="shared" si="5"/>
        <v>15000</v>
      </c>
      <c r="F31" s="3"/>
      <c r="G31" s="3"/>
      <c r="H31" s="3"/>
      <c r="I31" s="40">
        <v>10000</v>
      </c>
      <c r="J31" s="40">
        <v>8248</v>
      </c>
      <c r="K31" s="40">
        <v>15000</v>
      </c>
      <c r="L31" s="21"/>
      <c r="N31" s="40">
        <v>8248</v>
      </c>
      <c r="P31" s="21"/>
    </row>
    <row r="32" spans="1:16" ht="12.75">
      <c r="A32" s="3" t="s">
        <v>29</v>
      </c>
      <c r="B32" s="8" t="s">
        <v>28</v>
      </c>
      <c r="C32" s="10">
        <f t="shared" si="3"/>
        <v>270000</v>
      </c>
      <c r="D32" s="10">
        <f t="shared" si="4"/>
        <v>237188</v>
      </c>
      <c r="E32" s="10">
        <f t="shared" si="5"/>
        <v>295000</v>
      </c>
      <c r="F32" s="3"/>
      <c r="G32" s="3"/>
      <c r="H32" s="3"/>
      <c r="I32" s="40">
        <v>270000</v>
      </c>
      <c r="J32" s="40">
        <v>237188</v>
      </c>
      <c r="K32" s="40">
        <v>295000</v>
      </c>
      <c r="L32" s="21"/>
      <c r="N32" s="40">
        <v>237188</v>
      </c>
      <c r="P32" s="21"/>
    </row>
    <row r="33" spans="1:16" ht="12.75">
      <c r="A33" s="3" t="s">
        <v>64</v>
      </c>
      <c r="B33" s="8" t="s">
        <v>63</v>
      </c>
      <c r="C33" s="10">
        <f t="shared" si="3"/>
        <v>0</v>
      </c>
      <c r="D33" s="10">
        <f t="shared" si="4"/>
        <v>0</v>
      </c>
      <c r="E33" s="10">
        <f t="shared" si="5"/>
        <v>0</v>
      </c>
      <c r="F33" s="3"/>
      <c r="G33" s="3"/>
      <c r="H33" s="3"/>
      <c r="I33" s="40"/>
      <c r="J33" s="40"/>
      <c r="K33" s="40"/>
      <c r="L33" s="21"/>
      <c r="N33" s="40"/>
      <c r="P33" s="21"/>
    </row>
    <row r="34" spans="1:16" ht="12.75">
      <c r="A34" s="3" t="s">
        <v>145</v>
      </c>
      <c r="B34" s="8" t="s">
        <v>144</v>
      </c>
      <c r="C34" s="10">
        <f t="shared" si="3"/>
        <v>2000</v>
      </c>
      <c r="D34" s="10">
        <f t="shared" si="4"/>
        <v>667</v>
      </c>
      <c r="E34" s="10">
        <f t="shared" si="5"/>
        <v>1500</v>
      </c>
      <c r="F34" s="3"/>
      <c r="G34" s="3"/>
      <c r="H34" s="3"/>
      <c r="I34" s="40">
        <v>2000</v>
      </c>
      <c r="J34" s="40">
        <v>667</v>
      </c>
      <c r="K34" s="40">
        <v>1500</v>
      </c>
      <c r="L34" s="21"/>
      <c r="N34" s="40">
        <v>667</v>
      </c>
      <c r="P34" s="21"/>
    </row>
    <row r="35" spans="1:16" ht="12.75">
      <c r="A35" s="3" t="s">
        <v>108</v>
      </c>
      <c r="B35" s="8" t="s">
        <v>79</v>
      </c>
      <c r="C35" s="10">
        <f t="shared" si="3"/>
        <v>220206</v>
      </c>
      <c r="D35" s="10">
        <f t="shared" si="4"/>
        <v>24222</v>
      </c>
      <c r="E35" s="10">
        <f t="shared" si="5"/>
        <v>42206</v>
      </c>
      <c r="F35" s="3">
        <v>206</v>
      </c>
      <c r="G35" s="3">
        <v>282</v>
      </c>
      <c r="H35" s="3">
        <v>206</v>
      </c>
      <c r="I35" s="40">
        <v>220000</v>
      </c>
      <c r="J35" s="40">
        <v>23940</v>
      </c>
      <c r="K35" s="40">
        <v>42000</v>
      </c>
      <c r="L35" s="21"/>
      <c r="N35" s="40">
        <v>24410</v>
      </c>
      <c r="P35" s="21"/>
    </row>
    <row r="36" spans="1:16" ht="12.75">
      <c r="A36" s="3" t="s">
        <v>156</v>
      </c>
      <c r="B36" s="8" t="s">
        <v>109</v>
      </c>
      <c r="C36" s="10">
        <f t="shared" si="3"/>
        <v>-150446</v>
      </c>
      <c r="D36" s="10">
        <f t="shared" si="4"/>
        <v>-159413</v>
      </c>
      <c r="E36" s="10">
        <f t="shared" si="5"/>
        <v>-159413</v>
      </c>
      <c r="F36" s="3"/>
      <c r="G36" s="3"/>
      <c r="H36" s="3"/>
      <c r="I36" s="40">
        <v>-150446</v>
      </c>
      <c r="J36" s="40">
        <v>-159413</v>
      </c>
      <c r="K36" s="40">
        <v>-159413</v>
      </c>
      <c r="L36" s="21"/>
      <c r="N36" s="40">
        <v>-159413</v>
      </c>
      <c r="P36" s="21"/>
    </row>
    <row r="37" spans="1:16" ht="12.75">
      <c r="A37" s="3" t="s">
        <v>159</v>
      </c>
      <c r="B37" s="8" t="s">
        <v>134</v>
      </c>
      <c r="C37" s="10">
        <f t="shared" si="3"/>
        <v>0</v>
      </c>
      <c r="D37" s="10">
        <f t="shared" si="4"/>
        <v>-55279</v>
      </c>
      <c r="E37" s="10">
        <f t="shared" si="5"/>
        <v>0</v>
      </c>
      <c r="F37" s="3"/>
      <c r="G37" s="3">
        <v>-150</v>
      </c>
      <c r="H37" s="40"/>
      <c r="I37" s="40"/>
      <c r="J37" s="40">
        <v>-55129</v>
      </c>
      <c r="K37" s="40"/>
      <c r="L37" s="21"/>
      <c r="N37" s="40">
        <v>-55129</v>
      </c>
      <c r="P37" s="21"/>
    </row>
    <row r="38" spans="1:16" ht="12.75">
      <c r="A38" s="3" t="s">
        <v>148</v>
      </c>
      <c r="B38" s="8" t="s">
        <v>150</v>
      </c>
      <c r="C38" s="10">
        <f t="shared" si="3"/>
        <v>200000</v>
      </c>
      <c r="D38" s="10">
        <f t="shared" si="4"/>
        <v>37429</v>
      </c>
      <c r="E38" s="10">
        <f t="shared" si="5"/>
        <v>200000</v>
      </c>
      <c r="F38" s="3"/>
      <c r="G38" s="3"/>
      <c r="H38" s="3"/>
      <c r="I38" s="40">
        <v>200000</v>
      </c>
      <c r="J38" s="40">
        <v>37429</v>
      </c>
      <c r="K38" s="40">
        <v>200000</v>
      </c>
      <c r="L38" s="21"/>
      <c r="N38" s="40">
        <v>37429</v>
      </c>
      <c r="P38" s="21"/>
    </row>
    <row r="39" spans="1:16" ht="12.75">
      <c r="A39" s="3" t="s">
        <v>157</v>
      </c>
      <c r="B39" s="8" t="s">
        <v>151</v>
      </c>
      <c r="C39" s="10">
        <f t="shared" si="3"/>
        <v>15000</v>
      </c>
      <c r="D39" s="10">
        <f t="shared" si="4"/>
        <v>4062</v>
      </c>
      <c r="E39" s="10">
        <f t="shared" si="5"/>
        <v>15000</v>
      </c>
      <c r="F39" s="3"/>
      <c r="G39" s="3"/>
      <c r="H39" s="3"/>
      <c r="I39" s="40">
        <v>15000</v>
      </c>
      <c r="J39" s="40">
        <v>4062</v>
      </c>
      <c r="K39" s="40">
        <v>15000</v>
      </c>
      <c r="L39" s="21"/>
      <c r="N39" s="40">
        <v>4062</v>
      </c>
      <c r="P39" s="21"/>
    </row>
    <row r="40" spans="1:16" ht="12.75">
      <c r="A40" s="3" t="s">
        <v>110</v>
      </c>
      <c r="B40" s="8" t="s">
        <v>152</v>
      </c>
      <c r="C40" s="10">
        <f t="shared" si="3"/>
        <v>300000</v>
      </c>
      <c r="D40" s="10">
        <f t="shared" si="4"/>
        <v>155678</v>
      </c>
      <c r="E40" s="10">
        <f t="shared" si="5"/>
        <v>300000</v>
      </c>
      <c r="F40" s="3"/>
      <c r="G40" s="3"/>
      <c r="H40" s="3"/>
      <c r="I40" s="40">
        <v>300000</v>
      </c>
      <c r="J40" s="40">
        <v>155678</v>
      </c>
      <c r="K40" s="40">
        <v>300000</v>
      </c>
      <c r="L40" s="21"/>
      <c r="N40" s="40">
        <v>166548</v>
      </c>
      <c r="P40" s="21"/>
    </row>
    <row r="41" spans="1:16" ht="12.75">
      <c r="A41" s="3" t="s">
        <v>111</v>
      </c>
      <c r="B41" s="8" t="s">
        <v>80</v>
      </c>
      <c r="C41" s="10">
        <f t="shared" si="3"/>
        <v>1250000</v>
      </c>
      <c r="D41" s="10">
        <f t="shared" si="4"/>
        <v>858475</v>
      </c>
      <c r="E41" s="10">
        <f t="shared" si="5"/>
        <v>1250000</v>
      </c>
      <c r="F41" s="3"/>
      <c r="G41" s="3"/>
      <c r="H41" s="3"/>
      <c r="I41" s="40">
        <v>1250000</v>
      </c>
      <c r="J41" s="40">
        <v>858475</v>
      </c>
      <c r="K41" s="40">
        <v>1250000</v>
      </c>
      <c r="L41" s="21"/>
      <c r="M41" s="4"/>
      <c r="N41" s="40">
        <v>859491</v>
      </c>
      <c r="P41" s="21"/>
    </row>
    <row r="42" spans="1:16" ht="12.75">
      <c r="A42" s="3" t="s">
        <v>38</v>
      </c>
      <c r="B42" s="8" t="s">
        <v>70</v>
      </c>
      <c r="C42" s="10">
        <f t="shared" si="3"/>
        <v>100000</v>
      </c>
      <c r="D42" s="10">
        <f t="shared" si="4"/>
        <v>970</v>
      </c>
      <c r="E42" s="10">
        <f t="shared" si="5"/>
        <v>2000</v>
      </c>
      <c r="F42" s="3"/>
      <c r="G42" s="3"/>
      <c r="H42" s="3"/>
      <c r="I42" s="40">
        <v>100000</v>
      </c>
      <c r="J42" s="40">
        <v>970</v>
      </c>
      <c r="K42" s="40">
        <v>2000</v>
      </c>
      <c r="L42" s="21"/>
      <c r="M42" s="4"/>
      <c r="N42" s="40">
        <v>970</v>
      </c>
      <c r="P42" s="21"/>
    </row>
    <row r="43" spans="1:16" ht="12.75">
      <c r="A43" s="3" t="s">
        <v>36</v>
      </c>
      <c r="B43" s="8" t="s">
        <v>34</v>
      </c>
      <c r="C43" s="10">
        <f t="shared" si="3"/>
        <v>0</v>
      </c>
      <c r="D43" s="10">
        <f t="shared" si="4"/>
        <v>0</v>
      </c>
      <c r="E43" s="10">
        <f t="shared" si="5"/>
        <v>0</v>
      </c>
      <c r="F43" s="3"/>
      <c r="G43" s="3"/>
      <c r="H43" s="3"/>
      <c r="I43" s="3"/>
      <c r="J43" s="3"/>
      <c r="K43" s="40"/>
      <c r="L43" s="21"/>
      <c r="M43" s="4"/>
      <c r="N43" s="3"/>
      <c r="P43" s="21"/>
    </row>
    <row r="44" spans="1:16" ht="12.75" customHeight="1" hidden="1">
      <c r="A44" s="3" t="s">
        <v>37</v>
      </c>
      <c r="B44" s="8" t="s">
        <v>35</v>
      </c>
      <c r="C44" s="10">
        <f t="shared" si="3"/>
        <v>0</v>
      </c>
      <c r="D44" s="10">
        <f t="shared" si="4"/>
        <v>0</v>
      </c>
      <c r="E44" s="10">
        <f t="shared" si="5"/>
        <v>0</v>
      </c>
      <c r="F44" s="3"/>
      <c r="G44" s="3"/>
      <c r="H44" s="3"/>
      <c r="I44" s="3"/>
      <c r="J44" s="3"/>
      <c r="K44" s="3"/>
      <c r="L44" s="4"/>
      <c r="M44" s="4"/>
      <c r="N44" s="3"/>
      <c r="P44" s="21"/>
    </row>
    <row r="45" spans="1:16" ht="12.75">
      <c r="A45" s="7" t="s">
        <v>112</v>
      </c>
      <c r="B45" s="9"/>
      <c r="C45" s="75">
        <f aca="true" t="shared" si="6" ref="C45:K45">SUM(C16:C44)</f>
        <v>7575292</v>
      </c>
      <c r="D45" s="75">
        <f t="shared" si="6"/>
        <v>5058290</v>
      </c>
      <c r="E45" s="75">
        <f t="shared" si="6"/>
        <v>7198021</v>
      </c>
      <c r="F45" s="75">
        <f t="shared" si="6"/>
        <v>22206</v>
      </c>
      <c r="G45" s="75">
        <f t="shared" si="6"/>
        <v>-2494</v>
      </c>
      <c r="H45" s="75">
        <f t="shared" si="6"/>
        <v>22206</v>
      </c>
      <c r="I45" s="75">
        <f t="shared" si="6"/>
        <v>7553086</v>
      </c>
      <c r="J45" s="75">
        <f t="shared" si="6"/>
        <v>5060784</v>
      </c>
      <c r="K45" s="75">
        <f t="shared" si="6"/>
        <v>7175815</v>
      </c>
      <c r="L45" s="223"/>
      <c r="M45" s="21"/>
      <c r="N45" s="75">
        <f>SUM(N16:N44)</f>
        <v>5280084</v>
      </c>
      <c r="P45" s="223"/>
    </row>
    <row r="46" spans="1:16" ht="12.75">
      <c r="A46" s="7" t="s">
        <v>113</v>
      </c>
      <c r="B46" s="9"/>
      <c r="C46" s="75">
        <f aca="true" t="shared" si="7" ref="C46:K46">C45+C15</f>
        <v>13435292</v>
      </c>
      <c r="D46" s="75">
        <f t="shared" si="7"/>
        <v>8994059</v>
      </c>
      <c r="E46" s="75">
        <f t="shared" si="7"/>
        <v>12348021</v>
      </c>
      <c r="F46" s="75">
        <f t="shared" si="7"/>
        <v>22206</v>
      </c>
      <c r="G46" s="75">
        <f t="shared" si="7"/>
        <v>-2494</v>
      </c>
      <c r="H46" s="75">
        <f t="shared" si="7"/>
        <v>22206</v>
      </c>
      <c r="I46" s="75">
        <f t="shared" si="7"/>
        <v>13413086</v>
      </c>
      <c r="J46" s="75">
        <f t="shared" si="7"/>
        <v>8996553</v>
      </c>
      <c r="K46" s="75">
        <f t="shared" si="7"/>
        <v>12325815</v>
      </c>
      <c r="L46" s="223"/>
      <c r="M46" s="21"/>
      <c r="N46" s="75">
        <f>N45+N15</f>
        <v>9521580</v>
      </c>
      <c r="P46" s="223"/>
    </row>
    <row r="47" spans="1:14" ht="12.75">
      <c r="A47" s="3" t="s">
        <v>433</v>
      </c>
      <c r="B47" s="8" t="s">
        <v>114</v>
      </c>
      <c r="C47" s="10">
        <f aca="true" t="shared" si="8" ref="C47:C59">I47+F47</f>
        <v>10409451</v>
      </c>
      <c r="D47" s="10">
        <f aca="true" t="shared" si="9" ref="D47:D59">J47+G47</f>
        <v>7942921</v>
      </c>
      <c r="E47" s="10">
        <f aca="true" t="shared" si="10" ref="E47:E59">K47+H47</f>
        <v>10409451</v>
      </c>
      <c r="F47" s="40">
        <v>10409451</v>
      </c>
      <c r="G47" s="40">
        <v>7942921</v>
      </c>
      <c r="H47" s="40">
        <v>10409451</v>
      </c>
      <c r="I47" s="3"/>
      <c r="J47" s="3"/>
      <c r="K47" s="3"/>
      <c r="L47" s="21"/>
      <c r="M47" s="21"/>
      <c r="N47" s="4"/>
    </row>
    <row r="48" spans="1:14" ht="12.75">
      <c r="A48" s="3" t="s">
        <v>434</v>
      </c>
      <c r="B48" s="8" t="s">
        <v>119</v>
      </c>
      <c r="C48" s="10">
        <f t="shared" si="8"/>
        <v>226500</v>
      </c>
      <c r="D48" s="10">
        <f t="shared" si="9"/>
        <v>169875</v>
      </c>
      <c r="E48" s="10">
        <f t="shared" si="10"/>
        <v>226500</v>
      </c>
      <c r="F48" s="3"/>
      <c r="G48" s="3"/>
      <c r="H48" s="3"/>
      <c r="I48" s="40">
        <v>226500</v>
      </c>
      <c r="J48" s="40">
        <v>169875</v>
      </c>
      <c r="K48" s="40">
        <v>226500</v>
      </c>
      <c r="L48" s="21"/>
      <c r="M48" s="21"/>
      <c r="N48" s="4"/>
    </row>
    <row r="49" spans="1:14" ht="12.75">
      <c r="A49" s="3" t="s">
        <v>136</v>
      </c>
      <c r="B49" s="8" t="s">
        <v>121</v>
      </c>
      <c r="C49" s="10">
        <f t="shared" si="8"/>
        <v>825100</v>
      </c>
      <c r="D49" s="10">
        <f t="shared" si="9"/>
        <v>172200</v>
      </c>
      <c r="E49" s="10">
        <f t="shared" si="10"/>
        <v>533900</v>
      </c>
      <c r="F49" s="3"/>
      <c r="G49" s="3"/>
      <c r="H49" s="3"/>
      <c r="I49" s="40">
        <v>825100</v>
      </c>
      <c r="J49" s="40">
        <v>172200</v>
      </c>
      <c r="K49" s="40">
        <v>533900</v>
      </c>
      <c r="L49" s="21"/>
      <c r="M49" s="21"/>
      <c r="N49" s="4"/>
    </row>
    <row r="50" spans="1:14" ht="12.75">
      <c r="A50" s="3" t="s">
        <v>154</v>
      </c>
      <c r="B50" s="8" t="s">
        <v>155</v>
      </c>
      <c r="C50" s="10">
        <f t="shared" si="8"/>
        <v>6180</v>
      </c>
      <c r="D50" s="10">
        <f t="shared" si="9"/>
        <v>6180</v>
      </c>
      <c r="E50" s="10">
        <f t="shared" si="10"/>
        <v>297380</v>
      </c>
      <c r="F50" s="3">
        <v>6180</v>
      </c>
      <c r="G50" s="3">
        <v>6180</v>
      </c>
      <c r="H50" s="3">
        <v>6180</v>
      </c>
      <c r="I50" s="40"/>
      <c r="J50" s="40"/>
      <c r="K50" s="40">
        <v>291200</v>
      </c>
      <c r="L50" s="21"/>
      <c r="M50" s="21"/>
      <c r="N50" s="4"/>
    </row>
    <row r="51" spans="1:14" ht="12.75">
      <c r="A51" s="3" t="s">
        <v>154</v>
      </c>
      <c r="B51" s="8" t="s">
        <v>188</v>
      </c>
      <c r="C51" s="10">
        <f t="shared" si="8"/>
        <v>191168</v>
      </c>
      <c r="D51" s="10">
        <f t="shared" si="9"/>
        <v>159905</v>
      </c>
      <c r="E51" s="10">
        <f t="shared" si="10"/>
        <v>191168</v>
      </c>
      <c r="F51" s="3">
        <v>191168</v>
      </c>
      <c r="G51" s="3">
        <v>159905</v>
      </c>
      <c r="H51" s="3">
        <v>191168</v>
      </c>
      <c r="I51" s="40"/>
      <c r="J51" s="40"/>
      <c r="K51" s="40"/>
      <c r="L51" s="21"/>
      <c r="M51" s="21"/>
      <c r="N51" s="4"/>
    </row>
    <row r="52" spans="1:14" ht="12.75" customHeight="1">
      <c r="A52" s="3" t="s">
        <v>178</v>
      </c>
      <c r="B52" s="8" t="s">
        <v>135</v>
      </c>
      <c r="C52" s="10">
        <f t="shared" si="8"/>
        <v>0</v>
      </c>
      <c r="D52" s="10">
        <f t="shared" si="9"/>
        <v>0</v>
      </c>
      <c r="E52" s="10">
        <f t="shared" si="10"/>
        <v>0</v>
      </c>
      <c r="F52" s="3"/>
      <c r="G52" s="3"/>
      <c r="H52" s="3"/>
      <c r="I52" s="40"/>
      <c r="J52" s="40"/>
      <c r="K52" s="40"/>
      <c r="L52" s="21"/>
      <c r="M52" s="21"/>
      <c r="N52" s="4"/>
    </row>
    <row r="53" spans="1:14" ht="12.75">
      <c r="A53" s="3" t="s">
        <v>115</v>
      </c>
      <c r="B53" s="8" t="s">
        <v>116</v>
      </c>
      <c r="C53" s="10">
        <f t="shared" si="8"/>
        <v>0</v>
      </c>
      <c r="D53" s="10">
        <f t="shared" si="9"/>
        <v>0</v>
      </c>
      <c r="E53" s="10">
        <f t="shared" si="10"/>
        <v>0</v>
      </c>
      <c r="F53" s="3"/>
      <c r="G53" s="3"/>
      <c r="H53" s="3"/>
      <c r="I53" s="40"/>
      <c r="J53" s="40"/>
      <c r="K53" s="40"/>
      <c r="L53" s="21"/>
      <c r="M53" s="21"/>
      <c r="N53" s="4"/>
    </row>
    <row r="54" spans="1:14" ht="12.75">
      <c r="A54" s="3" t="s">
        <v>147</v>
      </c>
      <c r="B54" s="8" t="s">
        <v>76</v>
      </c>
      <c r="C54" s="10">
        <f t="shared" si="8"/>
        <v>1630773</v>
      </c>
      <c r="D54" s="10">
        <f t="shared" si="9"/>
        <v>1264449</v>
      </c>
      <c r="E54" s="10">
        <f t="shared" si="10"/>
        <v>1264449</v>
      </c>
      <c r="F54" s="3">
        <v>394073</v>
      </c>
      <c r="G54" s="3">
        <v>394073</v>
      </c>
      <c r="H54" s="3">
        <v>394073</v>
      </c>
      <c r="I54" s="40">
        <v>1236700</v>
      </c>
      <c r="J54" s="40">
        <v>870376</v>
      </c>
      <c r="K54" s="40">
        <v>870376</v>
      </c>
      <c r="L54" s="21"/>
      <c r="M54" s="21"/>
      <c r="N54" s="4"/>
    </row>
    <row r="55" spans="1:14" ht="12.75">
      <c r="A55" s="3" t="s">
        <v>158</v>
      </c>
      <c r="B55" s="8" t="s">
        <v>146</v>
      </c>
      <c r="C55" s="10">
        <f t="shared" si="8"/>
        <v>-786301</v>
      </c>
      <c r="D55" s="10">
        <f t="shared" si="9"/>
        <v>-940878</v>
      </c>
      <c r="E55" s="10">
        <f t="shared" si="10"/>
        <v>-940878</v>
      </c>
      <c r="F55" s="3"/>
      <c r="G55" s="3"/>
      <c r="H55" s="3"/>
      <c r="I55" s="40">
        <v>-786301</v>
      </c>
      <c r="J55" s="40">
        <v>-940878</v>
      </c>
      <c r="K55" s="40">
        <v>-940878</v>
      </c>
      <c r="L55" s="21"/>
      <c r="M55" s="21"/>
      <c r="N55" s="4"/>
    </row>
    <row r="56" spans="1:14" ht="12.75">
      <c r="A56" s="3" t="s">
        <v>120</v>
      </c>
      <c r="B56" s="8" t="s">
        <v>117</v>
      </c>
      <c r="C56" s="10">
        <f t="shared" si="8"/>
        <v>22797</v>
      </c>
      <c r="D56" s="10">
        <f t="shared" si="9"/>
        <v>22797</v>
      </c>
      <c r="E56" s="10">
        <f t="shared" si="10"/>
        <v>22797</v>
      </c>
      <c r="F56" s="3">
        <v>22797</v>
      </c>
      <c r="G56" s="3">
        <v>22797</v>
      </c>
      <c r="H56" s="3">
        <v>22797</v>
      </c>
      <c r="I56" s="40"/>
      <c r="J56" s="40"/>
      <c r="K56" s="40"/>
      <c r="L56" s="21"/>
      <c r="M56" s="21"/>
      <c r="N56" s="4"/>
    </row>
    <row r="57" spans="1:14" ht="12.75">
      <c r="A57" s="3" t="s">
        <v>432</v>
      </c>
      <c r="B57" s="8" t="s">
        <v>71</v>
      </c>
      <c r="C57" s="10">
        <f t="shared" si="8"/>
        <v>6402551</v>
      </c>
      <c r="D57" s="10">
        <f t="shared" si="9"/>
        <v>2182173</v>
      </c>
      <c r="E57" s="10">
        <f t="shared" si="10"/>
        <v>2182173</v>
      </c>
      <c r="F57" s="3"/>
      <c r="G57" s="3"/>
      <c r="H57" s="3"/>
      <c r="I57" s="40">
        <v>6402551</v>
      </c>
      <c r="J57" s="40">
        <v>2182173</v>
      </c>
      <c r="K57" s="40">
        <v>2182173</v>
      </c>
      <c r="L57" s="21"/>
      <c r="M57" s="21"/>
      <c r="N57" s="4"/>
    </row>
    <row r="58" spans="1:14" ht="12.75">
      <c r="A58" s="3" t="s">
        <v>435</v>
      </c>
      <c r="B58" s="8" t="s">
        <v>72</v>
      </c>
      <c r="C58" s="10">
        <f t="shared" si="8"/>
        <v>-3984138</v>
      </c>
      <c r="D58" s="10">
        <f t="shared" si="9"/>
        <v>-3267050</v>
      </c>
      <c r="E58" s="10">
        <f t="shared" si="10"/>
        <v>-3247050</v>
      </c>
      <c r="F58" s="3"/>
      <c r="G58" s="3"/>
      <c r="H58" s="3"/>
      <c r="I58" s="40">
        <v>-3984138</v>
      </c>
      <c r="J58" s="40">
        <v>-3267050</v>
      </c>
      <c r="K58" s="40">
        <v>-3247050</v>
      </c>
      <c r="L58" s="21"/>
      <c r="M58" s="21"/>
      <c r="N58" s="4"/>
    </row>
    <row r="59" spans="1:14" ht="12.75">
      <c r="A59" s="3" t="s">
        <v>149</v>
      </c>
      <c r="B59" s="8" t="s">
        <v>153</v>
      </c>
      <c r="C59" s="10">
        <f t="shared" si="8"/>
        <v>90499</v>
      </c>
      <c r="D59" s="10">
        <f t="shared" si="9"/>
        <v>90499</v>
      </c>
      <c r="E59" s="10">
        <f t="shared" si="10"/>
        <v>90499</v>
      </c>
      <c r="F59" s="3"/>
      <c r="G59" s="3"/>
      <c r="H59" s="3"/>
      <c r="I59" s="40">
        <v>90499</v>
      </c>
      <c r="J59" s="3">
        <v>90499</v>
      </c>
      <c r="K59" s="40">
        <v>90499</v>
      </c>
      <c r="L59" s="21"/>
      <c r="M59" s="21"/>
      <c r="N59" s="4"/>
    </row>
    <row r="60" spans="1:14" ht="12.75">
      <c r="A60" s="7" t="s">
        <v>254</v>
      </c>
      <c r="B60" s="9"/>
      <c r="C60" s="75">
        <f>SUM(C47:C59)</f>
        <v>15034580</v>
      </c>
      <c r="D60" s="75">
        <f aca="true" t="shared" si="11" ref="D60:J60">SUM(D47:D59)</f>
        <v>7803071</v>
      </c>
      <c r="E60" s="75">
        <f t="shared" si="11"/>
        <v>11030389</v>
      </c>
      <c r="F60" s="75">
        <f t="shared" si="11"/>
        <v>11023669</v>
      </c>
      <c r="G60" s="75">
        <f t="shared" si="11"/>
        <v>8525876</v>
      </c>
      <c r="H60" s="75">
        <f t="shared" si="11"/>
        <v>11023669</v>
      </c>
      <c r="I60" s="75">
        <f>SUM(I47:I59)</f>
        <v>4010911</v>
      </c>
      <c r="J60" s="75">
        <f t="shared" si="11"/>
        <v>-722805</v>
      </c>
      <c r="K60" s="75">
        <f>SUM(K47:K59)</f>
        <v>6720</v>
      </c>
      <c r="L60" s="223"/>
      <c r="M60" s="21"/>
      <c r="N60" s="4"/>
    </row>
    <row r="61" spans="1:14" ht="12.75">
      <c r="A61" s="3" t="s">
        <v>298</v>
      </c>
      <c r="B61" s="8" t="s">
        <v>299</v>
      </c>
      <c r="C61" s="10">
        <f aca="true" t="shared" si="12" ref="C61:C77">I61+F61</f>
        <v>0</v>
      </c>
      <c r="D61" s="10">
        <f aca="true" t="shared" si="13" ref="D61:D77">J61+G61</f>
        <v>0</v>
      </c>
      <c r="E61" s="10">
        <f aca="true" t="shared" si="14" ref="E61:E77">K61+H61</f>
        <v>0</v>
      </c>
      <c r="F61" s="3"/>
      <c r="G61" s="3"/>
      <c r="H61" s="3"/>
      <c r="I61" s="3"/>
      <c r="J61" s="40"/>
      <c r="K61" s="3"/>
      <c r="L61" s="21"/>
      <c r="M61" s="21"/>
      <c r="N61" s="4"/>
    </row>
    <row r="62" spans="1:14" ht="12.75">
      <c r="A62" s="3" t="s">
        <v>258</v>
      </c>
      <c r="B62" s="8" t="s">
        <v>257</v>
      </c>
      <c r="C62" s="10">
        <f t="shared" si="12"/>
        <v>0</v>
      </c>
      <c r="D62" s="10">
        <f t="shared" si="13"/>
        <v>0</v>
      </c>
      <c r="E62" s="10">
        <f t="shared" si="14"/>
        <v>0</v>
      </c>
      <c r="F62" s="3"/>
      <c r="G62" s="3"/>
      <c r="H62" s="3"/>
      <c r="I62" s="3"/>
      <c r="J62" s="40"/>
      <c r="K62" s="40"/>
      <c r="L62" s="21"/>
      <c r="M62" s="4"/>
      <c r="N62" s="4"/>
    </row>
    <row r="63" spans="1:14" ht="12.75">
      <c r="A63" s="3" t="s">
        <v>62</v>
      </c>
      <c r="B63" s="8" t="s">
        <v>61</v>
      </c>
      <c r="C63" s="10">
        <f t="shared" si="12"/>
        <v>0</v>
      </c>
      <c r="D63" s="10">
        <f t="shared" si="13"/>
        <v>13560</v>
      </c>
      <c r="E63" s="10">
        <f t="shared" si="14"/>
        <v>13560</v>
      </c>
      <c r="F63" s="3"/>
      <c r="G63" s="3"/>
      <c r="H63" s="3"/>
      <c r="I63" s="3"/>
      <c r="J63" s="40">
        <v>13560</v>
      </c>
      <c r="K63" s="40">
        <v>13560</v>
      </c>
      <c r="L63" s="21"/>
      <c r="M63" s="4"/>
      <c r="N63" s="4"/>
    </row>
    <row r="64" spans="1:14" ht="12.75">
      <c r="A64" s="3" t="s">
        <v>65</v>
      </c>
      <c r="B64" s="8" t="s">
        <v>235</v>
      </c>
      <c r="C64" s="10">
        <f t="shared" si="12"/>
        <v>0</v>
      </c>
      <c r="D64" s="10">
        <f t="shared" si="13"/>
        <v>-3357617</v>
      </c>
      <c r="E64" s="10">
        <f t="shared" si="14"/>
        <v>0</v>
      </c>
      <c r="F64" s="3"/>
      <c r="G64" s="3"/>
      <c r="H64" s="3"/>
      <c r="I64" s="40"/>
      <c r="J64" s="40">
        <v>-3357617</v>
      </c>
      <c r="K64" s="40"/>
      <c r="L64" s="21"/>
      <c r="M64" s="4"/>
      <c r="N64" s="4"/>
    </row>
    <row r="65" spans="1:14" ht="12.75">
      <c r="A65" s="3" t="s">
        <v>267</v>
      </c>
      <c r="B65" s="8" t="s">
        <v>268</v>
      </c>
      <c r="C65" s="10">
        <f t="shared" si="12"/>
        <v>0</v>
      </c>
      <c r="D65" s="10">
        <f t="shared" si="13"/>
        <v>0</v>
      </c>
      <c r="E65" s="10">
        <f t="shared" si="14"/>
        <v>0</v>
      </c>
      <c r="F65" s="3"/>
      <c r="G65" s="3"/>
      <c r="H65" s="3"/>
      <c r="I65" s="3"/>
      <c r="J65" s="40"/>
      <c r="K65" s="40"/>
      <c r="L65" s="21"/>
      <c r="M65" s="4"/>
      <c r="N65" s="4"/>
    </row>
    <row r="66" spans="1:17" ht="15">
      <c r="A66" s="3" t="s">
        <v>286</v>
      </c>
      <c r="B66" s="8" t="s">
        <v>194</v>
      </c>
      <c r="C66" s="10">
        <f t="shared" si="12"/>
        <v>0</v>
      </c>
      <c r="D66" s="10">
        <f t="shared" si="13"/>
        <v>0</v>
      </c>
      <c r="E66" s="10">
        <f t="shared" si="14"/>
        <v>0</v>
      </c>
      <c r="F66" s="3"/>
      <c r="G66" s="3"/>
      <c r="H66" s="3"/>
      <c r="I66" s="40"/>
      <c r="J66" s="40"/>
      <c r="K66" s="40"/>
      <c r="L66" s="21"/>
      <c r="M66" s="4"/>
      <c r="N66" s="4"/>
      <c r="O66" s="1" t="s">
        <v>484</v>
      </c>
      <c r="P66" s="11" t="s">
        <v>588</v>
      </c>
      <c r="Q66" s="11" t="s">
        <v>589</v>
      </c>
    </row>
    <row r="67" spans="1:17" ht="15">
      <c r="A67" s="3" t="s">
        <v>243</v>
      </c>
      <c r="B67" s="8" t="s">
        <v>196</v>
      </c>
      <c r="C67" s="10">
        <f t="shared" si="12"/>
        <v>-555552</v>
      </c>
      <c r="D67" s="10">
        <f t="shared" si="13"/>
        <v>-235336</v>
      </c>
      <c r="E67" s="10">
        <f t="shared" si="14"/>
        <v>-380008</v>
      </c>
      <c r="F67" s="3"/>
      <c r="G67" s="3"/>
      <c r="H67" s="3"/>
      <c r="I67" s="40">
        <v>-555552</v>
      </c>
      <c r="J67" s="40">
        <v>-235336</v>
      </c>
      <c r="K67" s="40">
        <v>-380008</v>
      </c>
      <c r="L67" s="21"/>
      <c r="M67" s="4"/>
      <c r="N67" s="4"/>
      <c r="O67" s="13" t="s">
        <v>585</v>
      </c>
      <c r="P67" s="14" t="s">
        <v>475</v>
      </c>
      <c r="Q67" s="14" t="s">
        <v>476</v>
      </c>
    </row>
    <row r="68" spans="1:17" ht="15">
      <c r="A68" s="3" t="s">
        <v>238</v>
      </c>
      <c r="B68" s="8" t="s">
        <v>236</v>
      </c>
      <c r="C68" s="10">
        <f t="shared" si="12"/>
        <v>0</v>
      </c>
      <c r="D68" s="10">
        <f t="shared" si="13"/>
        <v>0</v>
      </c>
      <c r="E68" s="10">
        <f t="shared" si="14"/>
        <v>0</v>
      </c>
      <c r="F68" s="3"/>
      <c r="G68" s="3"/>
      <c r="H68" s="3"/>
      <c r="I68" s="40"/>
      <c r="J68" s="40"/>
      <c r="K68" s="40"/>
      <c r="L68" s="21"/>
      <c r="M68" s="4"/>
      <c r="N68" s="4"/>
      <c r="O68" s="13" t="s">
        <v>474</v>
      </c>
      <c r="P68" s="13"/>
      <c r="Q68" s="13">
        <v>340000</v>
      </c>
    </row>
    <row r="69" spans="1:17" ht="15">
      <c r="A69" s="3" t="s">
        <v>27</v>
      </c>
      <c r="B69" s="8" t="s">
        <v>237</v>
      </c>
      <c r="C69" s="10">
        <f t="shared" si="12"/>
        <v>0</v>
      </c>
      <c r="D69" s="10">
        <f t="shared" si="13"/>
        <v>0</v>
      </c>
      <c r="E69" s="10">
        <f t="shared" si="14"/>
        <v>0</v>
      </c>
      <c r="F69" s="3"/>
      <c r="G69" s="3"/>
      <c r="H69" s="3"/>
      <c r="I69" s="40"/>
      <c r="J69" s="40"/>
      <c r="K69" s="40"/>
      <c r="L69" s="21"/>
      <c r="M69" s="4"/>
      <c r="N69" s="4"/>
      <c r="O69" s="13" t="s">
        <v>477</v>
      </c>
      <c r="P69" s="13">
        <v>601321</v>
      </c>
      <c r="Q69" s="13">
        <v>300693</v>
      </c>
    </row>
    <row r="70" spans="1:17" ht="15">
      <c r="A70" s="3" t="s">
        <v>40</v>
      </c>
      <c r="B70" s="8" t="s">
        <v>39</v>
      </c>
      <c r="C70" s="10">
        <f t="shared" si="12"/>
        <v>4172877</v>
      </c>
      <c r="D70" s="10">
        <f t="shared" si="13"/>
        <v>3799264</v>
      </c>
      <c r="E70" s="10">
        <f t="shared" si="14"/>
        <v>3882369</v>
      </c>
      <c r="F70" s="3"/>
      <c r="G70" s="3"/>
      <c r="H70" s="3"/>
      <c r="I70" s="40">
        <v>4172877</v>
      </c>
      <c r="J70" s="40">
        <v>3799264</v>
      </c>
      <c r="K70" s="40">
        <v>3882369</v>
      </c>
      <c r="L70" s="21"/>
      <c r="M70" s="4"/>
      <c r="N70" s="4"/>
      <c r="O70" s="13" t="s">
        <v>478</v>
      </c>
      <c r="P70" s="13"/>
      <c r="Q70" s="13">
        <v>60000</v>
      </c>
    </row>
    <row r="71" spans="1:17" ht="15">
      <c r="A71" s="3" t="s">
        <v>42</v>
      </c>
      <c r="B71" s="8" t="s">
        <v>41</v>
      </c>
      <c r="C71" s="10">
        <f t="shared" si="12"/>
        <v>-6322551</v>
      </c>
      <c r="D71" s="10">
        <f t="shared" si="13"/>
        <v>-460439</v>
      </c>
      <c r="E71" s="10">
        <f t="shared" si="14"/>
        <v>-1250331</v>
      </c>
      <c r="F71" s="3"/>
      <c r="G71" s="3"/>
      <c r="H71" s="3"/>
      <c r="I71" s="40">
        <v>-6322551</v>
      </c>
      <c r="J71" s="40">
        <v>-460439</v>
      </c>
      <c r="K71" s="40">
        <v>-1250331</v>
      </c>
      <c r="L71" s="21"/>
      <c r="M71" s="4"/>
      <c r="N71" s="4"/>
      <c r="O71" s="13" t="s">
        <v>479</v>
      </c>
      <c r="P71" s="13">
        <v>2924022</v>
      </c>
      <c r="Q71" s="13">
        <v>381926</v>
      </c>
    </row>
    <row r="72" spans="1:17" ht="15">
      <c r="A72" s="3" t="s">
        <v>0</v>
      </c>
      <c r="B72" s="8" t="s">
        <v>1</v>
      </c>
      <c r="C72" s="10">
        <f t="shared" si="12"/>
        <v>338697</v>
      </c>
      <c r="D72" s="10">
        <f t="shared" si="13"/>
        <v>243599</v>
      </c>
      <c r="E72" s="10">
        <f t="shared" si="14"/>
        <v>243599</v>
      </c>
      <c r="F72" s="3"/>
      <c r="G72" s="3"/>
      <c r="H72" s="3"/>
      <c r="I72" s="40">
        <v>338697</v>
      </c>
      <c r="J72" s="40">
        <v>243599</v>
      </c>
      <c r="K72" s="40">
        <v>243599</v>
      </c>
      <c r="L72" s="21"/>
      <c r="M72" s="4"/>
      <c r="N72" s="4"/>
      <c r="O72" s="13" t="s">
        <v>480</v>
      </c>
      <c r="P72" s="13">
        <v>64542</v>
      </c>
      <c r="Q72" s="13">
        <v>54400</v>
      </c>
    </row>
    <row r="73" spans="1:17" ht="15">
      <c r="A73" s="3" t="s">
        <v>169</v>
      </c>
      <c r="B73" s="8" t="s">
        <v>170</v>
      </c>
      <c r="C73" s="10">
        <f t="shared" si="12"/>
        <v>0</v>
      </c>
      <c r="D73" s="10">
        <f t="shared" si="13"/>
        <v>-4000</v>
      </c>
      <c r="E73" s="10">
        <f t="shared" si="14"/>
        <v>-4000</v>
      </c>
      <c r="F73" s="3"/>
      <c r="G73" s="3"/>
      <c r="H73" s="3"/>
      <c r="I73" s="40"/>
      <c r="J73" s="40">
        <v>-4000</v>
      </c>
      <c r="K73" s="40">
        <v>-4000</v>
      </c>
      <c r="L73" s="21"/>
      <c r="M73" s="4"/>
      <c r="N73" s="4"/>
      <c r="O73" s="13" t="s">
        <v>481</v>
      </c>
      <c r="P73" s="13"/>
      <c r="Q73" s="13">
        <v>113312</v>
      </c>
    </row>
    <row r="74" spans="1:17" ht="15">
      <c r="A74" s="3" t="s">
        <v>256</v>
      </c>
      <c r="B74" s="8" t="s">
        <v>73</v>
      </c>
      <c r="C74" s="10">
        <f t="shared" si="12"/>
        <v>1085401</v>
      </c>
      <c r="D74" s="10">
        <f t="shared" si="13"/>
        <v>1085401</v>
      </c>
      <c r="E74" s="10">
        <f t="shared" si="14"/>
        <v>1085401</v>
      </c>
      <c r="F74" s="40">
        <v>487615</v>
      </c>
      <c r="G74" s="40">
        <v>487615</v>
      </c>
      <c r="H74" s="40">
        <v>487615</v>
      </c>
      <c r="I74" s="40">
        <v>597786</v>
      </c>
      <c r="J74" s="40">
        <v>597786</v>
      </c>
      <c r="K74" s="40">
        <v>597786</v>
      </c>
      <c r="L74" s="21"/>
      <c r="M74" s="4"/>
      <c r="N74" s="4"/>
      <c r="O74" s="13" t="s">
        <v>482</v>
      </c>
      <c r="P74" s="13">
        <v>292484</v>
      </c>
      <c r="Q74" s="13"/>
    </row>
    <row r="75" spans="1:17" ht="15">
      <c r="A75" s="3" t="s">
        <v>253</v>
      </c>
      <c r="B75" s="8" t="s">
        <v>252</v>
      </c>
      <c r="C75" s="10">
        <f t="shared" si="12"/>
        <v>0</v>
      </c>
      <c r="D75" s="10">
        <f t="shared" si="13"/>
        <v>0</v>
      </c>
      <c r="E75" s="10">
        <f t="shared" si="14"/>
        <v>0</v>
      </c>
      <c r="F75" s="3"/>
      <c r="G75" s="40"/>
      <c r="H75" s="3"/>
      <c r="I75" s="3"/>
      <c r="J75" s="40"/>
      <c r="K75" s="40"/>
      <c r="L75" s="21"/>
      <c r="M75" s="4"/>
      <c r="N75" s="4"/>
      <c r="O75" s="13"/>
      <c r="P75" s="13"/>
      <c r="Q75" s="13"/>
    </row>
    <row r="76" spans="1:17" ht="15">
      <c r="A76" s="3" t="s">
        <v>179</v>
      </c>
      <c r="B76" s="8" t="s">
        <v>74</v>
      </c>
      <c r="C76" s="10">
        <f t="shared" si="12"/>
        <v>0</v>
      </c>
      <c r="D76" s="10">
        <f t="shared" si="13"/>
        <v>-1111863</v>
      </c>
      <c r="E76" s="10">
        <f t="shared" si="14"/>
        <v>0</v>
      </c>
      <c r="F76" s="3"/>
      <c r="G76" s="40">
        <v>-1111863</v>
      </c>
      <c r="H76" s="3"/>
      <c r="I76" s="3"/>
      <c r="J76" s="40"/>
      <c r="K76" s="40"/>
      <c r="L76" s="21"/>
      <c r="M76" s="4"/>
      <c r="N76" s="4"/>
      <c r="O76" s="13"/>
      <c r="P76" s="13">
        <f>SUM(P68:P75)</f>
        <v>3882369</v>
      </c>
      <c r="Q76" s="13">
        <f>SUM(Q68:Q75)</f>
        <v>1250331</v>
      </c>
    </row>
    <row r="77" spans="1:14" ht="12.75">
      <c r="A77" s="3" t="s">
        <v>195</v>
      </c>
      <c r="B77" s="8" t="s">
        <v>189</v>
      </c>
      <c r="C77" s="10">
        <f t="shared" si="12"/>
        <v>0</v>
      </c>
      <c r="D77" s="10">
        <f t="shared" si="13"/>
        <v>7</v>
      </c>
      <c r="E77" s="10">
        <f t="shared" si="14"/>
        <v>0</v>
      </c>
      <c r="F77" s="18">
        <v>100885</v>
      </c>
      <c r="G77" s="40">
        <v>-321002</v>
      </c>
      <c r="H77" s="18">
        <v>143470</v>
      </c>
      <c r="I77" s="3">
        <v>-100885</v>
      </c>
      <c r="J77" s="40">
        <v>321009</v>
      </c>
      <c r="K77" s="3">
        <v>-143470</v>
      </c>
      <c r="L77" s="21"/>
      <c r="M77" s="4"/>
      <c r="N77" s="4"/>
    </row>
    <row r="78" spans="1:14" ht="12.75">
      <c r="A78" s="7" t="s">
        <v>255</v>
      </c>
      <c r="B78" s="29"/>
      <c r="C78" s="106">
        <f aca="true" t="shared" si="15" ref="C78:K78">SUM(C61:C77)</f>
        <v>-1281128</v>
      </c>
      <c r="D78" s="106">
        <f t="shared" si="15"/>
        <v>-27424</v>
      </c>
      <c r="E78" s="106">
        <f t="shared" si="15"/>
        <v>3590590</v>
      </c>
      <c r="F78" s="106">
        <f t="shared" si="15"/>
        <v>588500</v>
      </c>
      <c r="G78" s="106">
        <f t="shared" si="15"/>
        <v>-945250</v>
      </c>
      <c r="H78" s="106">
        <f t="shared" si="15"/>
        <v>631085</v>
      </c>
      <c r="I78" s="106">
        <f t="shared" si="15"/>
        <v>-1869628</v>
      </c>
      <c r="J78" s="106">
        <f t="shared" si="15"/>
        <v>917826</v>
      </c>
      <c r="K78" s="106">
        <f t="shared" si="15"/>
        <v>2959505</v>
      </c>
      <c r="L78" s="223"/>
      <c r="M78" s="4"/>
      <c r="N78" s="4"/>
    </row>
    <row r="79" spans="1:14" ht="13.5" thickBot="1">
      <c r="A79" s="107"/>
      <c r="B79" s="41"/>
      <c r="C79" s="108"/>
      <c r="D79" s="37"/>
      <c r="E79" s="37"/>
      <c r="F79" s="107"/>
      <c r="G79" s="107"/>
      <c r="H79" s="107"/>
      <c r="I79" s="107"/>
      <c r="J79" s="107"/>
      <c r="K79" s="107"/>
      <c r="L79" s="21"/>
      <c r="M79" s="4"/>
      <c r="N79" s="4"/>
    </row>
    <row r="80" spans="1:12" ht="13.5" thickBot="1">
      <c r="A80" s="19" t="s">
        <v>133</v>
      </c>
      <c r="B80" s="23"/>
      <c r="C80" s="23">
        <f aca="true" t="shared" si="16" ref="C80:J80">C46+C60+C78</f>
        <v>27188744</v>
      </c>
      <c r="D80" s="23">
        <f t="shared" si="16"/>
        <v>16769706</v>
      </c>
      <c r="E80" s="23">
        <f>E46+E60+E78</f>
        <v>26969000</v>
      </c>
      <c r="F80" s="23">
        <f t="shared" si="16"/>
        <v>11634375</v>
      </c>
      <c r="G80" s="23">
        <f t="shared" si="16"/>
        <v>7578132</v>
      </c>
      <c r="H80" s="23">
        <f t="shared" si="16"/>
        <v>11676960</v>
      </c>
      <c r="I80" s="23">
        <f t="shared" si="16"/>
        <v>15554369</v>
      </c>
      <c r="J80" s="23">
        <f t="shared" si="16"/>
        <v>9191574</v>
      </c>
      <c r="K80" s="23">
        <f>K46+K60+K78</f>
        <v>15292040</v>
      </c>
      <c r="L80" s="22"/>
    </row>
    <row r="81" spans="5:12" ht="12.75">
      <c r="E81" s="2"/>
      <c r="F81" s="2"/>
      <c r="G81" s="2"/>
      <c r="L81" s="38"/>
    </row>
    <row r="82" spans="5:7" ht="12.75">
      <c r="E82" s="2"/>
      <c r="F82" s="2"/>
      <c r="G82" s="2"/>
    </row>
    <row r="83" spans="5:7" ht="12.75">
      <c r="E83" s="2"/>
      <c r="F83" s="2"/>
      <c r="G83" s="2"/>
    </row>
    <row r="84" spans="1:9" s="56" customFormat="1" ht="15.75">
      <c r="A84" s="110" t="s">
        <v>405</v>
      </c>
      <c r="B84" s="5"/>
      <c r="C84" s="5"/>
      <c r="D84" s="5"/>
      <c r="E84" s="5"/>
      <c r="F84" s="5"/>
      <c r="G84" s="110" t="s">
        <v>408</v>
      </c>
      <c r="I84" s="16"/>
    </row>
    <row r="85" spans="1:9" s="56" customFormat="1" ht="15.75">
      <c r="A85" s="110" t="s">
        <v>406</v>
      </c>
      <c r="B85" s="5"/>
      <c r="C85" s="5"/>
      <c r="D85" s="5"/>
      <c r="E85" s="5"/>
      <c r="F85" s="5"/>
      <c r="G85" s="110" t="s">
        <v>409</v>
      </c>
      <c r="I85" s="5"/>
    </row>
    <row r="86" spans="1:9" ht="15.75">
      <c r="A86" s="110" t="s">
        <v>407</v>
      </c>
      <c r="B86" s="5"/>
      <c r="C86" s="5"/>
      <c r="D86" s="5"/>
      <c r="E86" s="5"/>
      <c r="F86" s="5"/>
      <c r="G86" s="110" t="s">
        <v>410</v>
      </c>
      <c r="I86" s="5"/>
    </row>
    <row r="87" spans="4:9" ht="15">
      <c r="D87" s="5"/>
      <c r="E87" s="5"/>
      <c r="F87" s="5"/>
      <c r="G87" s="16"/>
      <c r="H87" s="16"/>
      <c r="I87" s="16"/>
    </row>
    <row r="88" spans="4:9" ht="15">
      <c r="D88" s="5"/>
      <c r="E88" s="5"/>
      <c r="F88" s="5"/>
      <c r="G88" s="5"/>
      <c r="H88" s="5"/>
      <c r="I88" s="5"/>
    </row>
    <row r="89" spans="4:9" ht="15">
      <c r="D89" s="5"/>
      <c r="E89" s="5"/>
      <c r="F89" s="5"/>
      <c r="G89" s="5"/>
      <c r="H89" s="5"/>
      <c r="I89" s="5"/>
    </row>
    <row r="90" spans="6:9" ht="15">
      <c r="F90" s="5"/>
      <c r="G90" s="5"/>
      <c r="H90" s="5"/>
      <c r="I90" s="5"/>
    </row>
    <row r="121" ht="12.75" customHeight="1"/>
  </sheetData>
  <sheetProtection/>
  <mergeCells count="18">
    <mergeCell ref="P6:P7"/>
    <mergeCell ref="N6:N7"/>
    <mergeCell ref="J6:J7"/>
    <mergeCell ref="H6:H7"/>
    <mergeCell ref="F6:F7"/>
    <mergeCell ref="D6:D7"/>
    <mergeCell ref="G6:G7"/>
    <mergeCell ref="E6:E7"/>
    <mergeCell ref="I6:I7"/>
    <mergeCell ref="C5:E5"/>
    <mergeCell ref="F5:H5"/>
    <mergeCell ref="B5:B7"/>
    <mergeCell ref="A1:K1"/>
    <mergeCell ref="A5:A7"/>
    <mergeCell ref="C6:C7"/>
    <mergeCell ref="I5:K5"/>
    <mergeCell ref="A3:K3"/>
    <mergeCell ref="K6:K7"/>
  </mergeCells>
  <printOptions/>
  <pageMargins left="0.24" right="0.1968503937007874" top="0.74" bottom="0.5" header="0.15748031496062992" footer="0.1574803149606299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G28" sqref="G28"/>
    </sheetView>
  </sheetViews>
  <sheetFormatPr defaultColWidth="9.140625" defaultRowHeight="12"/>
  <cols>
    <col min="1" max="1" width="60.00390625" style="0" customWidth="1"/>
    <col min="2" max="4" width="18.421875" style="0" customWidth="1"/>
  </cols>
  <sheetData>
    <row r="1" spans="3:4" ht="14.25">
      <c r="C1" s="12" t="s">
        <v>397</v>
      </c>
      <c r="D1" s="141"/>
    </row>
    <row r="3" spans="1:4" ht="18.75">
      <c r="A3" s="329" t="s">
        <v>186</v>
      </c>
      <c r="B3" s="329"/>
      <c r="C3" s="329"/>
      <c r="D3" s="329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4" ht="15.75">
      <c r="A6" s="332" t="s">
        <v>430</v>
      </c>
      <c r="B6" s="332"/>
      <c r="C6" s="332"/>
      <c r="D6" s="332"/>
    </row>
    <row r="7" spans="1:4" ht="12.75">
      <c r="A7" s="125"/>
      <c r="B7" s="125"/>
      <c r="C7" s="125"/>
      <c r="D7" s="125"/>
    </row>
    <row r="8" spans="1:3" ht="12" thickBot="1">
      <c r="A8" s="30"/>
      <c r="B8" s="30"/>
      <c r="C8" s="30"/>
    </row>
    <row r="9" spans="1:4" ht="30" customHeight="1">
      <c r="A9" s="185" t="s">
        <v>191</v>
      </c>
      <c r="B9" s="216" t="s">
        <v>312</v>
      </c>
      <c r="C9" s="378" t="s">
        <v>412</v>
      </c>
      <c r="D9" s="216" t="s">
        <v>426</v>
      </c>
    </row>
    <row r="10" spans="1:4" ht="12" customHeight="1" thickBot="1">
      <c r="A10" s="186"/>
      <c r="B10" s="217"/>
      <c r="C10" s="379"/>
      <c r="D10" s="217"/>
    </row>
    <row r="11" spans="1:4" ht="15" customHeight="1" thickBot="1">
      <c r="A11" s="187" t="s">
        <v>281</v>
      </c>
      <c r="B11" s="188">
        <f>B12+B13</f>
        <v>7235</v>
      </c>
      <c r="C11" s="188">
        <f>C12+C13</f>
        <v>1563</v>
      </c>
      <c r="D11" s="188">
        <f>D12+D13</f>
        <v>5735</v>
      </c>
    </row>
    <row r="12" spans="1:4" ht="15" customHeight="1">
      <c r="A12" s="189" t="s">
        <v>249</v>
      </c>
      <c r="B12" s="190">
        <v>1500</v>
      </c>
      <c r="C12" s="190"/>
      <c r="D12" s="190"/>
    </row>
    <row r="13" spans="1:4" ht="15" customHeight="1" thickBot="1">
      <c r="A13" s="191" t="s">
        <v>398</v>
      </c>
      <c r="B13" s="192">
        <v>5735</v>
      </c>
      <c r="C13" s="192">
        <v>1563</v>
      </c>
      <c r="D13" s="192">
        <v>5735</v>
      </c>
    </row>
    <row r="14" spans="1:4" ht="15" customHeight="1" thickBot="1">
      <c r="A14" s="187" t="s">
        <v>280</v>
      </c>
      <c r="B14" s="188">
        <f>B15+B22+B25++B23+B24</f>
        <v>60900</v>
      </c>
      <c r="C14" s="188">
        <f>C15+C22+C25++C23+C24</f>
        <v>14020</v>
      </c>
      <c r="D14" s="188">
        <f>D15+D22+D25++D23+D24</f>
        <v>35000</v>
      </c>
    </row>
    <row r="15" spans="1:4" ht="15" customHeight="1">
      <c r="A15" s="193" t="s">
        <v>436</v>
      </c>
      <c r="B15" s="194">
        <v>20000</v>
      </c>
      <c r="C15" s="194">
        <v>5022</v>
      </c>
      <c r="D15" s="194">
        <v>10000</v>
      </c>
    </row>
    <row r="16" spans="1:4" ht="15" customHeight="1" hidden="1">
      <c r="A16" s="195" t="s">
        <v>317</v>
      </c>
      <c r="B16" s="194"/>
      <c r="C16" s="194">
        <v>4383</v>
      </c>
      <c r="D16" s="194"/>
    </row>
    <row r="17" spans="1:4" ht="15" customHeight="1" hidden="1">
      <c r="A17" s="195" t="s">
        <v>318</v>
      </c>
      <c r="B17" s="194"/>
      <c r="C17" s="194">
        <v>159</v>
      </c>
      <c r="D17" s="194"/>
    </row>
    <row r="18" spans="1:4" ht="15" customHeight="1" hidden="1">
      <c r="A18" s="195" t="s">
        <v>319</v>
      </c>
      <c r="B18" s="194"/>
      <c r="C18" s="194">
        <v>360</v>
      </c>
      <c r="D18" s="194"/>
    </row>
    <row r="19" spans="1:4" ht="15" customHeight="1" hidden="1">
      <c r="A19" s="195" t="s">
        <v>320</v>
      </c>
      <c r="B19" s="194"/>
      <c r="C19" s="194"/>
      <c r="D19" s="194"/>
    </row>
    <row r="20" spans="1:4" ht="15" customHeight="1" hidden="1">
      <c r="A20" s="195" t="s">
        <v>321</v>
      </c>
      <c r="B20" s="194"/>
      <c r="C20" s="194"/>
      <c r="D20" s="194"/>
    </row>
    <row r="21" spans="1:4" ht="15" customHeight="1" hidden="1">
      <c r="A21" s="195" t="s">
        <v>331</v>
      </c>
      <c r="B21" s="194"/>
      <c r="C21" s="194">
        <v>120</v>
      </c>
      <c r="D21" s="194"/>
    </row>
    <row r="22" spans="1:4" ht="15" customHeight="1">
      <c r="A22" s="193" t="s">
        <v>283</v>
      </c>
      <c r="B22" s="194"/>
      <c r="C22" s="194"/>
      <c r="D22" s="194"/>
    </row>
    <row r="23" spans="1:4" ht="15" customHeight="1">
      <c r="A23" s="193" t="s">
        <v>284</v>
      </c>
      <c r="B23" s="194">
        <v>30000</v>
      </c>
      <c r="C23" s="194">
        <v>3998</v>
      </c>
      <c r="D23" s="194">
        <v>20000</v>
      </c>
    </row>
    <row r="24" spans="1:4" ht="15" customHeight="1">
      <c r="A24" s="193" t="s">
        <v>390</v>
      </c>
      <c r="B24" s="194">
        <v>5000</v>
      </c>
      <c r="C24" s="194">
        <v>5000</v>
      </c>
      <c r="D24" s="194">
        <v>5000</v>
      </c>
    </row>
    <row r="25" spans="1:4" ht="15" customHeight="1" thickBot="1">
      <c r="A25" s="196" t="s">
        <v>391</v>
      </c>
      <c r="B25" s="197">
        <v>5900</v>
      </c>
      <c r="C25" s="194"/>
      <c r="D25" s="233"/>
    </row>
    <row r="26" spans="1:4" ht="15" customHeight="1" thickBot="1">
      <c r="A26" s="187" t="s">
        <v>279</v>
      </c>
      <c r="B26" s="188">
        <f>B27+B28+B29+B30+B31+B33+B32</f>
        <v>113500</v>
      </c>
      <c r="C26" s="188">
        <f>C27+C28+C29+C30+C31+C33+C32</f>
        <v>65000</v>
      </c>
      <c r="D26" s="188">
        <f>D27+D28+D29+D30+D31+D33+D32</f>
        <v>92000</v>
      </c>
    </row>
    <row r="27" spans="1:4" ht="15" customHeight="1">
      <c r="A27" s="198" t="s">
        <v>190</v>
      </c>
      <c r="B27" s="199">
        <v>5000</v>
      </c>
      <c r="C27" s="199"/>
      <c r="D27" s="199">
        <v>2000</v>
      </c>
    </row>
    <row r="28" spans="1:4" ht="15" customHeight="1">
      <c r="A28" s="193" t="s">
        <v>285</v>
      </c>
      <c r="B28" s="194">
        <v>35000</v>
      </c>
      <c r="C28" s="194">
        <v>30000</v>
      </c>
      <c r="D28" s="194">
        <v>35000</v>
      </c>
    </row>
    <row r="29" spans="1:4" ht="15" customHeight="1">
      <c r="A29" s="193" t="s">
        <v>392</v>
      </c>
      <c r="B29" s="194">
        <v>30000</v>
      </c>
      <c r="C29" s="194">
        <v>20000</v>
      </c>
      <c r="D29" s="194">
        <v>30000</v>
      </c>
    </row>
    <row r="30" spans="1:4" ht="15" customHeight="1">
      <c r="A30" s="193" t="s">
        <v>393</v>
      </c>
      <c r="B30" s="194">
        <v>25000</v>
      </c>
      <c r="C30" s="194">
        <v>15000</v>
      </c>
      <c r="D30" s="194">
        <v>25000</v>
      </c>
    </row>
    <row r="31" spans="1:4" ht="15" customHeight="1">
      <c r="A31" s="193" t="s">
        <v>394</v>
      </c>
      <c r="B31" s="194">
        <v>10000</v>
      </c>
      <c r="C31" s="194"/>
      <c r="D31" s="194"/>
    </row>
    <row r="32" spans="1:4" ht="15" customHeight="1">
      <c r="A32" s="193" t="s">
        <v>395</v>
      </c>
      <c r="B32" s="194">
        <v>3500</v>
      </c>
      <c r="C32" s="194"/>
      <c r="D32" s="194"/>
    </row>
    <row r="33" spans="1:4" ht="15" customHeight="1" thickBot="1">
      <c r="A33" s="200" t="s">
        <v>396</v>
      </c>
      <c r="B33" s="201">
        <v>5000</v>
      </c>
      <c r="C33" s="201"/>
      <c r="D33" s="201"/>
    </row>
    <row r="34" spans="1:4" ht="15" customHeight="1" thickBot="1">
      <c r="A34" s="187" t="s">
        <v>278</v>
      </c>
      <c r="B34" s="188">
        <f>B35+B36+B38+B46+B52+B37</f>
        <v>677000</v>
      </c>
      <c r="C34" s="188">
        <f>C35+C36+C38+C46+C52+C37</f>
        <v>440978</v>
      </c>
      <c r="D34" s="188">
        <f>D35+D36+D38+D46+D52+D37</f>
        <v>558000</v>
      </c>
    </row>
    <row r="35" spans="1:4" ht="15" customHeight="1">
      <c r="A35" s="202" t="s">
        <v>282</v>
      </c>
      <c r="B35" s="199">
        <v>500000</v>
      </c>
      <c r="C35" s="199">
        <v>340000</v>
      </c>
      <c r="D35" s="199">
        <v>400000</v>
      </c>
    </row>
    <row r="36" spans="1:4" ht="15" customHeight="1">
      <c r="A36" s="203" t="s">
        <v>31</v>
      </c>
      <c r="B36" s="194">
        <v>12000</v>
      </c>
      <c r="C36" s="194">
        <v>900</v>
      </c>
      <c r="D36" s="194">
        <v>7000</v>
      </c>
    </row>
    <row r="37" spans="1:4" ht="15" customHeight="1">
      <c r="A37" s="203" t="s">
        <v>295</v>
      </c>
      <c r="B37" s="194">
        <v>10000</v>
      </c>
      <c r="C37" s="194">
        <v>3000</v>
      </c>
      <c r="D37" s="194">
        <v>5000</v>
      </c>
    </row>
    <row r="38" spans="1:8" ht="15" customHeight="1">
      <c r="A38" s="203" t="s">
        <v>330</v>
      </c>
      <c r="B38" s="194">
        <v>26000</v>
      </c>
      <c r="C38" s="194">
        <v>25424</v>
      </c>
      <c r="D38" s="194">
        <v>35000</v>
      </c>
      <c r="E38" s="167"/>
      <c r="F38" s="167"/>
      <c r="G38" s="167"/>
      <c r="H38" s="167"/>
    </row>
    <row r="39" spans="1:8" ht="15" customHeight="1" hidden="1">
      <c r="A39" s="204" t="s">
        <v>337</v>
      </c>
      <c r="B39" s="194"/>
      <c r="C39" s="194">
        <v>1752</v>
      </c>
      <c r="D39" s="194"/>
      <c r="E39" s="167"/>
      <c r="F39" s="167"/>
      <c r="G39" s="167"/>
      <c r="H39" s="167"/>
    </row>
    <row r="40" spans="1:8" ht="15" customHeight="1" hidden="1">
      <c r="A40" s="204" t="s">
        <v>338</v>
      </c>
      <c r="B40" s="194"/>
      <c r="C40" s="194">
        <v>17185</v>
      </c>
      <c r="D40" s="194"/>
      <c r="E40" s="167"/>
      <c r="F40" s="167"/>
      <c r="G40" s="167"/>
      <c r="H40" s="167"/>
    </row>
    <row r="41" spans="1:8" ht="15" customHeight="1" hidden="1">
      <c r="A41" s="204" t="s">
        <v>339</v>
      </c>
      <c r="B41" s="194"/>
      <c r="C41" s="194">
        <v>3244</v>
      </c>
      <c r="D41" s="194"/>
      <c r="E41" s="167"/>
      <c r="F41" s="167"/>
      <c r="G41" s="167"/>
      <c r="H41" s="167"/>
    </row>
    <row r="42" spans="1:8" ht="15" customHeight="1" hidden="1">
      <c r="A42" s="204" t="s">
        <v>437</v>
      </c>
      <c r="B42" s="194"/>
      <c r="C42" s="194">
        <v>1500</v>
      </c>
      <c r="D42" s="194"/>
      <c r="E42" s="167"/>
      <c r="F42" s="167"/>
      <c r="G42" s="167"/>
      <c r="H42" s="167"/>
    </row>
    <row r="43" spans="1:8" ht="15" customHeight="1" hidden="1">
      <c r="A43" s="204" t="s">
        <v>340</v>
      </c>
      <c r="B43" s="194"/>
      <c r="C43" s="194">
        <v>775</v>
      </c>
      <c r="D43" s="194"/>
      <c r="E43" s="167"/>
      <c r="F43" s="167"/>
      <c r="G43" s="167"/>
      <c r="H43" s="167"/>
    </row>
    <row r="44" spans="1:8" ht="15" customHeight="1" hidden="1">
      <c r="A44" s="204" t="s">
        <v>341</v>
      </c>
      <c r="B44" s="194"/>
      <c r="C44" s="194">
        <v>942</v>
      </c>
      <c r="D44" s="194"/>
      <c r="E44" s="167"/>
      <c r="F44" s="167"/>
      <c r="G44" s="167"/>
      <c r="H44" s="167"/>
    </row>
    <row r="45" spans="1:8" ht="15" customHeight="1" hidden="1">
      <c r="A45" s="204" t="s">
        <v>342</v>
      </c>
      <c r="B45" s="194"/>
      <c r="C45" s="194">
        <v>26</v>
      </c>
      <c r="D45" s="194"/>
      <c r="E45" s="167"/>
      <c r="F45" s="167"/>
      <c r="G45" s="167"/>
      <c r="H45" s="167"/>
    </row>
    <row r="46" spans="1:6" ht="15" customHeight="1">
      <c r="A46" s="13" t="s">
        <v>328</v>
      </c>
      <c r="B46" s="237">
        <v>55000</v>
      </c>
      <c r="C46" s="194">
        <v>25384</v>
      </c>
      <c r="D46" s="194">
        <v>40000</v>
      </c>
      <c r="E46" s="167"/>
      <c r="F46" s="167"/>
    </row>
    <row r="47" spans="1:6" ht="15" customHeight="1" hidden="1">
      <c r="A47" s="204" t="s">
        <v>332</v>
      </c>
      <c r="B47" s="197"/>
      <c r="C47" s="197">
        <v>23410</v>
      </c>
      <c r="D47" s="197"/>
      <c r="E47" s="167"/>
      <c r="F47" s="167"/>
    </row>
    <row r="48" spans="1:6" ht="15" customHeight="1" hidden="1">
      <c r="A48" s="204" t="s">
        <v>333</v>
      </c>
      <c r="B48" s="194"/>
      <c r="C48" s="194">
        <v>145</v>
      </c>
      <c r="D48" s="194"/>
      <c r="E48" s="167"/>
      <c r="F48" s="167"/>
    </row>
    <row r="49" spans="1:6" ht="15" customHeight="1" hidden="1">
      <c r="A49" s="204" t="s">
        <v>334</v>
      </c>
      <c r="B49" s="197"/>
      <c r="C49" s="197">
        <v>401</v>
      </c>
      <c r="D49" s="197"/>
      <c r="E49" s="167"/>
      <c r="F49" s="167"/>
    </row>
    <row r="50" spans="1:6" ht="15" customHeight="1" hidden="1">
      <c r="A50" s="204" t="s">
        <v>335</v>
      </c>
      <c r="B50" s="194"/>
      <c r="C50" s="194">
        <v>840</v>
      </c>
      <c r="D50" s="194"/>
      <c r="E50" s="167"/>
      <c r="F50" s="167"/>
    </row>
    <row r="51" spans="1:6" ht="15" customHeight="1" hidden="1">
      <c r="A51" s="225" t="s">
        <v>336</v>
      </c>
      <c r="B51" s="194"/>
      <c r="C51" s="194">
        <v>588</v>
      </c>
      <c r="D51" s="194"/>
      <c r="E51" s="167"/>
      <c r="F51" s="167"/>
    </row>
    <row r="52" spans="1:4" ht="15" customHeight="1" thickBot="1">
      <c r="A52" s="224" t="s">
        <v>329</v>
      </c>
      <c r="B52" s="201">
        <v>74000</v>
      </c>
      <c r="C52" s="201">
        <v>46270</v>
      </c>
      <c r="D52" s="201">
        <v>71000</v>
      </c>
    </row>
    <row r="53" spans="1:4" ht="15" customHeight="1" thickBot="1">
      <c r="A53" s="187" t="s">
        <v>277</v>
      </c>
      <c r="B53" s="206">
        <v>68000</v>
      </c>
      <c r="C53" s="206"/>
      <c r="D53" s="206">
        <v>10000</v>
      </c>
    </row>
    <row r="54" spans="1:4" ht="15" customHeight="1" thickBot="1">
      <c r="A54" s="207"/>
      <c r="B54" s="205"/>
      <c r="C54" s="205"/>
      <c r="D54" s="205"/>
    </row>
    <row r="55" spans="1:4" ht="15" customHeight="1" thickBot="1">
      <c r="A55" s="93" t="s">
        <v>192</v>
      </c>
      <c r="B55" s="208">
        <f>B11+B14+B26+B34+B53+B54</f>
        <v>926635</v>
      </c>
      <c r="C55" s="208">
        <f>C11+C14+C26+C34+C53+C54</f>
        <v>521561</v>
      </c>
      <c r="D55" s="208">
        <f>D11+D14+D26+D34+D53+D54</f>
        <v>700735</v>
      </c>
    </row>
    <row r="61" ht="15.75">
      <c r="A61" s="110"/>
    </row>
    <row r="62" ht="15.75">
      <c r="A62" s="110" t="s">
        <v>405</v>
      </c>
    </row>
    <row r="63" ht="15.75">
      <c r="A63" s="110" t="s">
        <v>406</v>
      </c>
    </row>
    <row r="64" ht="15.75">
      <c r="A64" s="110" t="s">
        <v>407</v>
      </c>
    </row>
    <row r="69" ht="15.75">
      <c r="A69" s="110" t="s">
        <v>408</v>
      </c>
    </row>
    <row r="70" ht="15.75">
      <c r="A70" s="110" t="s">
        <v>409</v>
      </c>
    </row>
    <row r="71" ht="15.75">
      <c r="A71" s="110" t="s">
        <v>410</v>
      </c>
    </row>
  </sheetData>
  <sheetProtection/>
  <mergeCells count="3">
    <mergeCell ref="A3:D3"/>
    <mergeCell ref="A6:D6"/>
    <mergeCell ref="C9:C10"/>
  </mergeCells>
  <printOptions/>
  <pageMargins left="0.31" right="0.17" top="0.57" bottom="0.33" header="0.5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45"/>
  <sheetViews>
    <sheetView zoomScalePageLayoutView="0" workbookViewId="0" topLeftCell="A1">
      <selection activeCell="O134" sqref="O134"/>
    </sheetView>
  </sheetViews>
  <sheetFormatPr defaultColWidth="9.140625" defaultRowHeight="12"/>
  <cols>
    <col min="1" max="1" width="26.140625" style="111" customWidth="1"/>
    <col min="2" max="2" width="14.00390625" style="111" customWidth="1"/>
    <col min="3" max="12" width="13.28125" style="111" customWidth="1"/>
    <col min="13" max="16" width="14.28125" style="111" customWidth="1"/>
    <col min="17" max="16384" width="9.28125" style="111" customWidth="1"/>
  </cols>
  <sheetData>
    <row r="2" spans="1:12" ht="15.75" hidden="1">
      <c r="A2" s="332" t="s">
        <v>470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5.75" hidden="1">
      <c r="A3" s="332" t="s">
        <v>471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.75" hidden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ht="15.75" hidden="1">
      <c r="A5" s="31" t="s">
        <v>203</v>
      </c>
    </row>
    <row r="6" spans="1:12" ht="15.75" hidden="1">
      <c r="A6" s="248" t="s">
        <v>468</v>
      </c>
      <c r="B6" s="239" t="s">
        <v>450</v>
      </c>
      <c r="C6" s="240" t="s">
        <v>452</v>
      </c>
      <c r="D6" s="239" t="s">
        <v>454</v>
      </c>
      <c r="E6" s="240" t="s">
        <v>456</v>
      </c>
      <c r="F6" s="239" t="s">
        <v>459</v>
      </c>
      <c r="G6" s="240" t="s">
        <v>460</v>
      </c>
      <c r="H6" s="239" t="s">
        <v>462</v>
      </c>
      <c r="I6" s="240" t="s">
        <v>456</v>
      </c>
      <c r="J6" s="239" t="s">
        <v>456</v>
      </c>
      <c r="K6" s="240" t="s">
        <v>466</v>
      </c>
      <c r="L6" s="239" t="s">
        <v>68</v>
      </c>
    </row>
    <row r="7" spans="1:12" ht="15.75" hidden="1">
      <c r="A7" s="241"/>
      <c r="B7" s="242" t="s">
        <v>451</v>
      </c>
      <c r="C7" s="243" t="s">
        <v>453</v>
      </c>
      <c r="D7" s="242" t="s">
        <v>455</v>
      </c>
      <c r="E7" s="243" t="s">
        <v>457</v>
      </c>
      <c r="F7" s="242" t="s">
        <v>458</v>
      </c>
      <c r="G7" s="243" t="s">
        <v>461</v>
      </c>
      <c r="H7" s="242" t="s">
        <v>463</v>
      </c>
      <c r="I7" s="243" t="s">
        <v>464</v>
      </c>
      <c r="J7" s="242" t="s">
        <v>465</v>
      </c>
      <c r="K7" s="243" t="s">
        <v>467</v>
      </c>
      <c r="L7" s="242"/>
    </row>
    <row r="8" spans="1:12" ht="15.75" hidden="1">
      <c r="A8" s="236">
        <v>122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>
        <f>SUM(B8:K8)</f>
        <v>0</v>
      </c>
    </row>
    <row r="9" spans="1:12" ht="15.75" hidden="1">
      <c r="A9" s="236">
        <v>311</v>
      </c>
      <c r="B9" s="235">
        <v>5762</v>
      </c>
      <c r="C9" s="235"/>
      <c r="D9" s="235"/>
      <c r="E9" s="235"/>
      <c r="F9" s="235"/>
      <c r="G9" s="235"/>
      <c r="H9" s="235"/>
      <c r="I9" s="235"/>
      <c r="J9" s="235"/>
      <c r="K9" s="235"/>
      <c r="L9" s="235">
        <f>SUM(B9:K9)</f>
        <v>5762</v>
      </c>
    </row>
    <row r="10" spans="1:12" ht="15.75" hidden="1">
      <c r="A10" s="236">
        <v>321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>
        <f>SUM(B10:K10)</f>
        <v>0</v>
      </c>
    </row>
    <row r="11" spans="1:12" ht="15.75" hidden="1">
      <c r="A11" s="236">
        <v>322</v>
      </c>
      <c r="B11" s="235"/>
      <c r="C11" s="235"/>
      <c r="D11" s="235"/>
      <c r="E11" s="235"/>
      <c r="F11" s="235"/>
      <c r="G11" s="235"/>
      <c r="H11" s="235"/>
      <c r="I11" s="235"/>
      <c r="J11" s="235">
        <v>234</v>
      </c>
      <c r="K11" s="235"/>
      <c r="L11" s="235">
        <f>SUM(B11:K11)</f>
        <v>234</v>
      </c>
    </row>
    <row r="12" spans="1:12" ht="15.75" hidden="1">
      <c r="A12" s="236">
        <v>337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>
        <f aca="true" t="shared" si="0" ref="L12:L17">SUM(B12:K12)</f>
        <v>0</v>
      </c>
    </row>
    <row r="13" spans="1:12" ht="15.75" hidden="1">
      <c r="A13" s="236">
        <v>389</v>
      </c>
      <c r="B13" s="235">
        <v>952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>
        <f t="shared" si="0"/>
        <v>952</v>
      </c>
    </row>
    <row r="14" spans="1:12" ht="15.75" hidden="1">
      <c r="A14" s="236">
        <v>431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>
        <f t="shared" si="0"/>
        <v>0</v>
      </c>
    </row>
    <row r="15" spans="1:12" ht="15.75" hidden="1">
      <c r="A15" s="236">
        <v>437</v>
      </c>
      <c r="B15" s="235">
        <v>10144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>
        <f t="shared" si="0"/>
        <v>10144</v>
      </c>
    </row>
    <row r="16" spans="1:12" ht="15.75" hidden="1">
      <c r="A16" s="236">
        <v>530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>
        <f t="shared" si="0"/>
        <v>0</v>
      </c>
    </row>
    <row r="17" spans="1:12" ht="15.75" hidden="1">
      <c r="A17" s="236">
        <v>739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>
        <f t="shared" si="0"/>
        <v>0</v>
      </c>
    </row>
    <row r="18" spans="1:12" ht="15.75" hidden="1">
      <c r="A18" s="245" t="s">
        <v>469</v>
      </c>
      <c r="B18" s="246">
        <f>SUM(B8:B17)</f>
        <v>16858</v>
      </c>
      <c r="C18" s="246">
        <f aca="true" t="shared" si="1" ref="C18:K18">SUM(C8:C17)</f>
        <v>0</v>
      </c>
      <c r="D18" s="246">
        <f t="shared" si="1"/>
        <v>0</v>
      </c>
      <c r="E18" s="246">
        <f t="shared" si="1"/>
        <v>0</v>
      </c>
      <c r="F18" s="246">
        <f t="shared" si="1"/>
        <v>0</v>
      </c>
      <c r="G18" s="246">
        <f t="shared" si="1"/>
        <v>0</v>
      </c>
      <c r="H18" s="246">
        <f t="shared" si="1"/>
        <v>0</v>
      </c>
      <c r="I18" s="246">
        <f t="shared" si="1"/>
        <v>0</v>
      </c>
      <c r="J18" s="246">
        <f t="shared" si="1"/>
        <v>234</v>
      </c>
      <c r="K18" s="246">
        <f t="shared" si="1"/>
        <v>0</v>
      </c>
      <c r="L18" s="246">
        <f>SUM(L8:L17)</f>
        <v>17092</v>
      </c>
    </row>
    <row r="19" ht="15.75" hidden="1"/>
    <row r="20" ht="15.75" hidden="1">
      <c r="A20" s="31" t="s">
        <v>204</v>
      </c>
    </row>
    <row r="21" spans="1:12" ht="15.75" hidden="1">
      <c r="A21" s="248" t="s">
        <v>468</v>
      </c>
      <c r="B21" s="239" t="s">
        <v>450</v>
      </c>
      <c r="C21" s="240" t="s">
        <v>452</v>
      </c>
      <c r="D21" s="239" t="s">
        <v>454</v>
      </c>
      <c r="E21" s="240" t="s">
        <v>456</v>
      </c>
      <c r="F21" s="239" t="s">
        <v>459</v>
      </c>
      <c r="G21" s="240" t="s">
        <v>460</v>
      </c>
      <c r="H21" s="239" t="s">
        <v>462</v>
      </c>
      <c r="I21" s="240" t="s">
        <v>456</v>
      </c>
      <c r="J21" s="239" t="s">
        <v>456</v>
      </c>
      <c r="K21" s="240" t="s">
        <v>466</v>
      </c>
      <c r="L21" s="239" t="s">
        <v>68</v>
      </c>
    </row>
    <row r="22" spans="1:12" ht="15.75" hidden="1">
      <c r="A22" s="241"/>
      <c r="B22" s="242" t="s">
        <v>451</v>
      </c>
      <c r="C22" s="243" t="s">
        <v>453</v>
      </c>
      <c r="D22" s="242" t="s">
        <v>455</v>
      </c>
      <c r="E22" s="243" t="s">
        <v>457</v>
      </c>
      <c r="F22" s="242" t="s">
        <v>458</v>
      </c>
      <c r="G22" s="243" t="s">
        <v>461</v>
      </c>
      <c r="H22" s="242" t="s">
        <v>463</v>
      </c>
      <c r="I22" s="243" t="s">
        <v>464</v>
      </c>
      <c r="J22" s="242" t="s">
        <v>465</v>
      </c>
      <c r="K22" s="243" t="s">
        <v>467</v>
      </c>
      <c r="L22" s="242"/>
    </row>
    <row r="23" spans="1:12" ht="15.75" hidden="1">
      <c r="A23" s="236">
        <v>122</v>
      </c>
      <c r="B23" s="235">
        <v>1116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>
        <f aca="true" t="shared" si="2" ref="L23:L31">SUM(B23:K23)</f>
        <v>1116</v>
      </c>
    </row>
    <row r="24" spans="1:12" ht="15.75" hidden="1">
      <c r="A24" s="236">
        <v>311</v>
      </c>
      <c r="B24" s="235">
        <v>199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>
        <f t="shared" si="2"/>
        <v>199</v>
      </c>
    </row>
    <row r="25" spans="1:12" ht="15.75" hidden="1">
      <c r="A25" s="236">
        <v>336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>
        <f t="shared" si="2"/>
        <v>0</v>
      </c>
    </row>
    <row r="26" spans="1:12" ht="15.75" hidden="1">
      <c r="A26" s="236">
        <v>337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>
        <f t="shared" si="2"/>
        <v>0</v>
      </c>
    </row>
    <row r="27" spans="1:12" ht="15.75" hidden="1">
      <c r="A27" s="236">
        <v>524</v>
      </c>
      <c r="B27" s="235">
        <v>777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>
        <f t="shared" si="2"/>
        <v>777</v>
      </c>
    </row>
    <row r="28" spans="1:12" ht="15.75" hidden="1">
      <c r="A28" s="236">
        <v>623</v>
      </c>
      <c r="B28" s="235"/>
      <c r="C28" s="235">
        <v>1870</v>
      </c>
      <c r="D28" s="235"/>
      <c r="E28" s="235"/>
      <c r="F28" s="235"/>
      <c r="G28" s="235"/>
      <c r="H28" s="235"/>
      <c r="I28" s="235"/>
      <c r="J28" s="235"/>
      <c r="K28" s="235"/>
      <c r="L28" s="235">
        <f t="shared" si="2"/>
        <v>1870</v>
      </c>
    </row>
    <row r="29" spans="1:12" ht="15.75" hidden="1">
      <c r="A29" s="236">
        <v>739</v>
      </c>
      <c r="B29" s="235"/>
      <c r="C29" s="235"/>
      <c r="D29" s="235"/>
      <c r="E29" s="235"/>
      <c r="F29" s="235"/>
      <c r="G29" s="235">
        <v>62</v>
      </c>
      <c r="H29" s="235"/>
      <c r="I29" s="235"/>
      <c r="J29" s="235"/>
      <c r="K29" s="235"/>
      <c r="L29" s="235">
        <f t="shared" si="2"/>
        <v>62</v>
      </c>
    </row>
    <row r="30" spans="1:12" ht="15.75" hidden="1">
      <c r="A30" s="236">
        <v>865</v>
      </c>
      <c r="B30" s="235">
        <v>329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>
        <f t="shared" si="2"/>
        <v>329</v>
      </c>
    </row>
    <row r="31" spans="1:12" ht="15.75" hidden="1">
      <c r="A31" s="236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>
        <f t="shared" si="2"/>
        <v>0</v>
      </c>
    </row>
    <row r="32" spans="1:12" ht="15.75" hidden="1">
      <c r="A32" s="245" t="s">
        <v>469</v>
      </c>
      <c r="B32" s="246">
        <f>SUM(B23:B31)</f>
        <v>2421</v>
      </c>
      <c r="C32" s="246">
        <f aca="true" t="shared" si="3" ref="C32:L32">SUM(C23:C31)</f>
        <v>1870</v>
      </c>
      <c r="D32" s="246">
        <f t="shared" si="3"/>
        <v>0</v>
      </c>
      <c r="E32" s="246">
        <f t="shared" si="3"/>
        <v>0</v>
      </c>
      <c r="F32" s="246">
        <f t="shared" si="3"/>
        <v>0</v>
      </c>
      <c r="G32" s="246">
        <f t="shared" si="3"/>
        <v>62</v>
      </c>
      <c r="H32" s="246">
        <f t="shared" si="3"/>
        <v>0</v>
      </c>
      <c r="I32" s="246">
        <f t="shared" si="3"/>
        <v>0</v>
      </c>
      <c r="J32" s="246">
        <f t="shared" si="3"/>
        <v>0</v>
      </c>
      <c r="K32" s="246">
        <f t="shared" si="3"/>
        <v>0</v>
      </c>
      <c r="L32" s="246">
        <f t="shared" si="3"/>
        <v>4353</v>
      </c>
    </row>
    <row r="33" ht="15.75" hidden="1"/>
    <row r="34" spans="1:12" ht="15.75" hidden="1">
      <c r="A34" s="247"/>
      <c r="B34" s="247">
        <f aca="true" t="shared" si="4" ref="B34:L34">B18+B32</f>
        <v>19279</v>
      </c>
      <c r="C34" s="247">
        <f t="shared" si="4"/>
        <v>1870</v>
      </c>
      <c r="D34" s="247">
        <f t="shared" si="4"/>
        <v>0</v>
      </c>
      <c r="E34" s="247">
        <f t="shared" si="4"/>
        <v>0</v>
      </c>
      <c r="F34" s="247">
        <f t="shared" si="4"/>
        <v>0</v>
      </c>
      <c r="G34" s="247">
        <f t="shared" si="4"/>
        <v>62</v>
      </c>
      <c r="H34" s="247">
        <f t="shared" si="4"/>
        <v>0</v>
      </c>
      <c r="I34" s="247">
        <f t="shared" si="4"/>
        <v>0</v>
      </c>
      <c r="J34" s="247">
        <f t="shared" si="4"/>
        <v>234</v>
      </c>
      <c r="K34" s="247">
        <f t="shared" si="4"/>
        <v>0</v>
      </c>
      <c r="L34" s="247">
        <f t="shared" si="4"/>
        <v>21445</v>
      </c>
    </row>
    <row r="35" ht="15.75" hidden="1"/>
    <row r="36" ht="15.75" hidden="1"/>
    <row r="37" spans="1:12" ht="15.75" hidden="1">
      <c r="A37" s="332" t="s">
        <v>470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</row>
    <row r="38" spans="1:12" ht="15.75" hidden="1">
      <c r="A38" s="332" t="s">
        <v>472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:12" ht="15.75" hidden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ht="15.75" hidden="1">
      <c r="A40" s="31" t="s">
        <v>203</v>
      </c>
    </row>
    <row r="41" spans="1:12" ht="15.75" hidden="1">
      <c r="A41" s="248" t="s">
        <v>468</v>
      </c>
      <c r="B41" s="239" t="s">
        <v>450</v>
      </c>
      <c r="C41" s="240" t="s">
        <v>452</v>
      </c>
      <c r="D41" s="239" t="s">
        <v>454</v>
      </c>
      <c r="E41" s="240" t="s">
        <v>456</v>
      </c>
      <c r="F41" s="239" t="s">
        <v>459</v>
      </c>
      <c r="G41" s="240" t="s">
        <v>460</v>
      </c>
      <c r="H41" s="239" t="s">
        <v>462</v>
      </c>
      <c r="I41" s="240" t="s">
        <v>456</v>
      </c>
      <c r="J41" s="239" t="s">
        <v>456</v>
      </c>
      <c r="K41" s="240" t="s">
        <v>466</v>
      </c>
      <c r="L41" s="239" t="s">
        <v>68</v>
      </c>
    </row>
    <row r="42" spans="1:12" ht="15.75" hidden="1">
      <c r="A42" s="241"/>
      <c r="B42" s="242" t="s">
        <v>451</v>
      </c>
      <c r="C42" s="243" t="s">
        <v>453</v>
      </c>
      <c r="D42" s="242" t="s">
        <v>455</v>
      </c>
      <c r="E42" s="243" t="s">
        <v>457</v>
      </c>
      <c r="F42" s="242" t="s">
        <v>458</v>
      </c>
      <c r="G42" s="243" t="s">
        <v>461</v>
      </c>
      <c r="H42" s="242" t="s">
        <v>463</v>
      </c>
      <c r="I42" s="243" t="s">
        <v>464</v>
      </c>
      <c r="J42" s="242" t="s">
        <v>465</v>
      </c>
      <c r="K42" s="243" t="s">
        <v>467</v>
      </c>
      <c r="L42" s="242"/>
    </row>
    <row r="43" spans="1:12" ht="15.75" hidden="1">
      <c r="A43" s="236">
        <v>122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>
        <f>SUM(B43:K43)</f>
        <v>0</v>
      </c>
    </row>
    <row r="44" spans="1:12" ht="15.75" hidden="1">
      <c r="A44" s="236">
        <v>311</v>
      </c>
      <c r="B44" s="235">
        <v>11997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>
        <f>SUM(B44:K44)</f>
        <v>11997</v>
      </c>
    </row>
    <row r="45" spans="1:12" ht="15.75" hidden="1">
      <c r="A45" s="236">
        <v>321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>
        <f>SUM(B45:K45)</f>
        <v>0</v>
      </c>
    </row>
    <row r="46" spans="1:12" ht="15.75" hidden="1">
      <c r="A46" s="236">
        <v>322</v>
      </c>
      <c r="B46" s="235"/>
      <c r="C46" s="235"/>
      <c r="D46" s="235"/>
      <c r="E46" s="235">
        <v>1113</v>
      </c>
      <c r="F46" s="235">
        <v>531</v>
      </c>
      <c r="G46" s="235"/>
      <c r="H46" s="235"/>
      <c r="I46" s="235"/>
      <c r="J46" s="235">
        <v>465</v>
      </c>
      <c r="K46" s="235"/>
      <c r="L46" s="235">
        <f>SUM(B46:K46)</f>
        <v>2109</v>
      </c>
    </row>
    <row r="47" spans="1:12" ht="15.75" hidden="1">
      <c r="A47" s="236">
        <v>337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>
        <f aca="true" t="shared" si="5" ref="L47:L52">SUM(B47:K47)</f>
        <v>0</v>
      </c>
    </row>
    <row r="48" spans="1:12" ht="15.75" hidden="1">
      <c r="A48" s="236">
        <v>389</v>
      </c>
      <c r="B48" s="235">
        <v>953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>
        <f t="shared" si="5"/>
        <v>953</v>
      </c>
    </row>
    <row r="49" spans="1:12" ht="15.75" hidden="1">
      <c r="A49" s="236">
        <v>431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>
        <f t="shared" si="5"/>
        <v>0</v>
      </c>
    </row>
    <row r="50" spans="1:12" ht="15.75" hidden="1">
      <c r="A50" s="236">
        <v>437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>
        <f t="shared" si="5"/>
        <v>0</v>
      </c>
    </row>
    <row r="51" spans="1:12" ht="15.75" hidden="1">
      <c r="A51" s="236">
        <v>530</v>
      </c>
      <c r="B51" s="235">
        <v>86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>
        <f t="shared" si="5"/>
        <v>86</v>
      </c>
    </row>
    <row r="52" spans="1:12" ht="15.75" hidden="1">
      <c r="A52" s="236">
        <v>739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>
        <f t="shared" si="5"/>
        <v>0</v>
      </c>
    </row>
    <row r="53" spans="1:12" ht="15.75" hidden="1">
      <c r="A53" s="245" t="s">
        <v>469</v>
      </c>
      <c r="B53" s="246">
        <f aca="true" t="shared" si="6" ref="B53:L53">SUM(B43:B52)</f>
        <v>13036</v>
      </c>
      <c r="C53" s="246">
        <f t="shared" si="6"/>
        <v>0</v>
      </c>
      <c r="D53" s="246">
        <f t="shared" si="6"/>
        <v>0</v>
      </c>
      <c r="E53" s="246">
        <f t="shared" si="6"/>
        <v>1113</v>
      </c>
      <c r="F53" s="246">
        <f t="shared" si="6"/>
        <v>531</v>
      </c>
      <c r="G53" s="246">
        <f t="shared" si="6"/>
        <v>0</v>
      </c>
      <c r="H53" s="246">
        <f t="shared" si="6"/>
        <v>0</v>
      </c>
      <c r="I53" s="246">
        <f t="shared" si="6"/>
        <v>0</v>
      </c>
      <c r="J53" s="246">
        <f t="shared" si="6"/>
        <v>465</v>
      </c>
      <c r="K53" s="246">
        <f t="shared" si="6"/>
        <v>0</v>
      </c>
      <c r="L53" s="246">
        <f t="shared" si="6"/>
        <v>15145</v>
      </c>
    </row>
    <row r="54" ht="15.75" hidden="1"/>
    <row r="55" ht="15.75" hidden="1">
      <c r="A55" s="31" t="s">
        <v>204</v>
      </c>
    </row>
    <row r="56" spans="1:12" ht="15.75" hidden="1">
      <c r="A56" s="248" t="s">
        <v>468</v>
      </c>
      <c r="B56" s="239" t="s">
        <v>450</v>
      </c>
      <c r="C56" s="240" t="s">
        <v>452</v>
      </c>
      <c r="D56" s="239" t="s">
        <v>454</v>
      </c>
      <c r="E56" s="240" t="s">
        <v>456</v>
      </c>
      <c r="F56" s="239" t="s">
        <v>459</v>
      </c>
      <c r="G56" s="240" t="s">
        <v>460</v>
      </c>
      <c r="H56" s="239" t="s">
        <v>462</v>
      </c>
      <c r="I56" s="240" t="s">
        <v>456</v>
      </c>
      <c r="J56" s="239" t="s">
        <v>456</v>
      </c>
      <c r="K56" s="240" t="s">
        <v>466</v>
      </c>
      <c r="L56" s="239" t="s">
        <v>68</v>
      </c>
    </row>
    <row r="57" spans="1:12" ht="15.75" hidden="1">
      <c r="A57" s="241"/>
      <c r="B57" s="242" t="s">
        <v>451</v>
      </c>
      <c r="C57" s="243" t="s">
        <v>453</v>
      </c>
      <c r="D57" s="242" t="s">
        <v>455</v>
      </c>
      <c r="E57" s="243" t="s">
        <v>457</v>
      </c>
      <c r="F57" s="242" t="s">
        <v>458</v>
      </c>
      <c r="G57" s="243" t="s">
        <v>461</v>
      </c>
      <c r="H57" s="242" t="s">
        <v>463</v>
      </c>
      <c r="I57" s="243" t="s">
        <v>464</v>
      </c>
      <c r="J57" s="242" t="s">
        <v>465</v>
      </c>
      <c r="K57" s="243" t="s">
        <v>467</v>
      </c>
      <c r="L57" s="242"/>
    </row>
    <row r="58" spans="1:12" ht="15.75" hidden="1">
      <c r="A58" s="236">
        <v>122</v>
      </c>
      <c r="B58" s="235">
        <v>2168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>
        <f aca="true" t="shared" si="7" ref="L58:L66">SUM(B58:K58)</f>
        <v>2168</v>
      </c>
    </row>
    <row r="59" spans="1:12" ht="15.75" hidden="1">
      <c r="A59" s="236">
        <v>311</v>
      </c>
      <c r="B59" s="235">
        <v>64</v>
      </c>
      <c r="C59" s="235"/>
      <c r="D59" s="235"/>
      <c r="E59" s="235"/>
      <c r="F59" s="235"/>
      <c r="G59" s="235"/>
      <c r="H59" s="235"/>
      <c r="I59" s="235"/>
      <c r="J59" s="235"/>
      <c r="K59" s="235"/>
      <c r="L59" s="235">
        <f t="shared" si="7"/>
        <v>64</v>
      </c>
    </row>
    <row r="60" spans="1:12" ht="15.75" hidden="1">
      <c r="A60" s="236">
        <v>336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>
        <f t="shared" si="7"/>
        <v>0</v>
      </c>
    </row>
    <row r="61" spans="1:12" ht="15.75" hidden="1">
      <c r="A61" s="236">
        <v>337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>
        <f t="shared" si="7"/>
        <v>0</v>
      </c>
    </row>
    <row r="62" spans="1:12" ht="15.75" hidden="1">
      <c r="A62" s="236">
        <v>524</v>
      </c>
      <c r="B62" s="235">
        <v>922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>
        <f t="shared" si="7"/>
        <v>922</v>
      </c>
    </row>
    <row r="63" spans="1:12" ht="15.75" hidden="1">
      <c r="A63" s="236">
        <v>623</v>
      </c>
      <c r="B63" s="235"/>
      <c r="C63" s="235">
        <v>38</v>
      </c>
      <c r="D63" s="235"/>
      <c r="E63" s="235"/>
      <c r="F63" s="235"/>
      <c r="G63" s="235"/>
      <c r="H63" s="235"/>
      <c r="I63" s="235"/>
      <c r="J63" s="235"/>
      <c r="K63" s="235"/>
      <c r="L63" s="235">
        <f t="shared" si="7"/>
        <v>38</v>
      </c>
    </row>
    <row r="64" spans="1:12" ht="15.75" hidden="1">
      <c r="A64" s="236">
        <v>739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>
        <f t="shared" si="7"/>
        <v>0</v>
      </c>
    </row>
    <row r="65" spans="1:12" ht="15.75" hidden="1">
      <c r="A65" s="236">
        <v>865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>
        <f t="shared" si="7"/>
        <v>0</v>
      </c>
    </row>
    <row r="66" spans="1:12" ht="15.75" hidden="1">
      <c r="A66" s="236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>
        <f t="shared" si="7"/>
        <v>0</v>
      </c>
    </row>
    <row r="67" spans="1:12" ht="15.75" hidden="1">
      <c r="A67" s="245" t="s">
        <v>469</v>
      </c>
      <c r="B67" s="246">
        <f aca="true" t="shared" si="8" ref="B67:L67">SUM(B58:B66)</f>
        <v>3154</v>
      </c>
      <c r="C67" s="246">
        <f t="shared" si="8"/>
        <v>38</v>
      </c>
      <c r="D67" s="246">
        <f t="shared" si="8"/>
        <v>0</v>
      </c>
      <c r="E67" s="246">
        <f t="shared" si="8"/>
        <v>0</v>
      </c>
      <c r="F67" s="246">
        <f t="shared" si="8"/>
        <v>0</v>
      </c>
      <c r="G67" s="246">
        <f t="shared" si="8"/>
        <v>0</v>
      </c>
      <c r="H67" s="246">
        <f t="shared" si="8"/>
        <v>0</v>
      </c>
      <c r="I67" s="246">
        <f t="shared" si="8"/>
        <v>0</v>
      </c>
      <c r="J67" s="246">
        <f t="shared" si="8"/>
        <v>0</v>
      </c>
      <c r="K67" s="246">
        <f t="shared" si="8"/>
        <v>0</v>
      </c>
      <c r="L67" s="246">
        <f t="shared" si="8"/>
        <v>3192</v>
      </c>
    </row>
    <row r="68" ht="15.75" hidden="1"/>
    <row r="69" spans="1:12" ht="15.75" hidden="1">
      <c r="A69" s="247"/>
      <c r="B69" s="247">
        <f aca="true" t="shared" si="9" ref="B69:L69">B53+B67</f>
        <v>16190</v>
      </c>
      <c r="C69" s="247">
        <f t="shared" si="9"/>
        <v>38</v>
      </c>
      <c r="D69" s="247">
        <f t="shared" si="9"/>
        <v>0</v>
      </c>
      <c r="E69" s="247">
        <f t="shared" si="9"/>
        <v>1113</v>
      </c>
      <c r="F69" s="247">
        <f t="shared" si="9"/>
        <v>531</v>
      </c>
      <c r="G69" s="247">
        <f t="shared" si="9"/>
        <v>0</v>
      </c>
      <c r="H69" s="247">
        <f t="shared" si="9"/>
        <v>0</v>
      </c>
      <c r="I69" s="247">
        <f t="shared" si="9"/>
        <v>0</v>
      </c>
      <c r="J69" s="247">
        <f t="shared" si="9"/>
        <v>465</v>
      </c>
      <c r="K69" s="247">
        <f t="shared" si="9"/>
        <v>0</v>
      </c>
      <c r="L69" s="247">
        <f t="shared" si="9"/>
        <v>18337</v>
      </c>
    </row>
    <row r="70" ht="15.75" hidden="1"/>
    <row r="71" ht="15.75" hidden="1"/>
    <row r="72" spans="1:12" ht="15.75" hidden="1">
      <c r="A72" s="332" t="s">
        <v>470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</row>
    <row r="73" spans="1:12" ht="15.75" hidden="1">
      <c r="A73" s="332" t="s">
        <v>473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</row>
    <row r="74" spans="1:12" ht="15.75" hidden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 hidden="1">
      <c r="A75" s="31" t="s">
        <v>203</v>
      </c>
    </row>
    <row r="76" spans="1:12" ht="15.75" hidden="1">
      <c r="A76" s="248" t="s">
        <v>468</v>
      </c>
      <c r="B76" s="239" t="s">
        <v>450</v>
      </c>
      <c r="C76" s="240" t="s">
        <v>452</v>
      </c>
      <c r="D76" s="239" t="s">
        <v>454</v>
      </c>
      <c r="E76" s="240" t="s">
        <v>456</v>
      </c>
      <c r="F76" s="239" t="s">
        <v>459</v>
      </c>
      <c r="G76" s="240" t="s">
        <v>460</v>
      </c>
      <c r="H76" s="239" t="s">
        <v>462</v>
      </c>
      <c r="I76" s="240" t="s">
        <v>456</v>
      </c>
      <c r="J76" s="239" t="s">
        <v>456</v>
      </c>
      <c r="K76" s="240" t="s">
        <v>466</v>
      </c>
      <c r="L76" s="239" t="s">
        <v>68</v>
      </c>
    </row>
    <row r="77" spans="1:12" ht="15.75" hidden="1">
      <c r="A77" s="241"/>
      <c r="B77" s="242" t="s">
        <v>451</v>
      </c>
      <c r="C77" s="243" t="s">
        <v>453</v>
      </c>
      <c r="D77" s="242" t="s">
        <v>455</v>
      </c>
      <c r="E77" s="243" t="s">
        <v>457</v>
      </c>
      <c r="F77" s="242" t="s">
        <v>458</v>
      </c>
      <c r="G77" s="243" t="s">
        <v>461</v>
      </c>
      <c r="H77" s="242" t="s">
        <v>463</v>
      </c>
      <c r="I77" s="243" t="s">
        <v>464</v>
      </c>
      <c r="J77" s="242" t="s">
        <v>465</v>
      </c>
      <c r="K77" s="243" t="s">
        <v>467</v>
      </c>
      <c r="L77" s="242"/>
    </row>
    <row r="78" spans="1:12" ht="15.75" hidden="1">
      <c r="A78" s="236">
        <v>122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>
        <f>SUM(B78:K78)</f>
        <v>0</v>
      </c>
    </row>
    <row r="79" spans="1:12" ht="15.75" hidden="1">
      <c r="A79" s="236">
        <v>311</v>
      </c>
      <c r="B79" s="235">
        <v>4033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>
        <f>SUM(B79:K79)</f>
        <v>4033</v>
      </c>
    </row>
    <row r="80" spans="1:12" ht="15.75" hidden="1">
      <c r="A80" s="236">
        <v>321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>
        <v>1384</v>
      </c>
      <c r="L80" s="235">
        <f>SUM(B80:K80)</f>
        <v>1384</v>
      </c>
    </row>
    <row r="81" spans="1:12" ht="15.75" hidden="1">
      <c r="A81" s="236">
        <v>322</v>
      </c>
      <c r="B81" s="235"/>
      <c r="C81" s="235"/>
      <c r="D81" s="235">
        <v>1075</v>
      </c>
      <c r="E81" s="235">
        <v>2926</v>
      </c>
      <c r="F81" s="235">
        <v>233</v>
      </c>
      <c r="G81" s="235"/>
      <c r="H81" s="235">
        <v>50</v>
      </c>
      <c r="I81" s="235">
        <v>266</v>
      </c>
      <c r="J81" s="235">
        <v>306</v>
      </c>
      <c r="K81" s="235"/>
      <c r="L81" s="235">
        <f>SUM(B81:K81)</f>
        <v>4856</v>
      </c>
    </row>
    <row r="82" spans="1:12" ht="15.75" hidden="1">
      <c r="A82" s="236">
        <v>337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>
        <f aca="true" t="shared" si="10" ref="L82:L87">SUM(B82:K82)</f>
        <v>0</v>
      </c>
    </row>
    <row r="83" spans="1:12" ht="15.75" hidden="1">
      <c r="A83" s="236">
        <v>389</v>
      </c>
      <c r="B83" s="235">
        <v>139</v>
      </c>
      <c r="C83" s="235"/>
      <c r="D83" s="235"/>
      <c r="E83" s="235"/>
      <c r="F83" s="235"/>
      <c r="G83" s="235"/>
      <c r="H83" s="235"/>
      <c r="I83" s="235"/>
      <c r="J83" s="235"/>
      <c r="K83" s="235"/>
      <c r="L83" s="235">
        <f t="shared" si="10"/>
        <v>139</v>
      </c>
    </row>
    <row r="84" spans="1:12" ht="15.75" hidden="1">
      <c r="A84" s="236">
        <v>431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>
        <f t="shared" si="10"/>
        <v>0</v>
      </c>
    </row>
    <row r="85" spans="1:12" ht="15.75" hidden="1">
      <c r="A85" s="236">
        <v>437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>
        <f t="shared" si="10"/>
        <v>0</v>
      </c>
    </row>
    <row r="86" spans="1:12" ht="15.75" hidden="1">
      <c r="A86" s="236">
        <v>530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>
        <f t="shared" si="10"/>
        <v>0</v>
      </c>
    </row>
    <row r="87" spans="1:12" ht="15.75" hidden="1">
      <c r="A87" s="236">
        <v>739</v>
      </c>
      <c r="B87" s="235"/>
      <c r="C87" s="235"/>
      <c r="D87" s="235"/>
      <c r="E87" s="235"/>
      <c r="F87" s="235"/>
      <c r="G87" s="235">
        <v>32</v>
      </c>
      <c r="H87" s="235"/>
      <c r="I87" s="235"/>
      <c r="J87" s="235"/>
      <c r="K87" s="235"/>
      <c r="L87" s="235">
        <f t="shared" si="10"/>
        <v>32</v>
      </c>
    </row>
    <row r="88" spans="1:12" ht="15.75" hidden="1">
      <c r="A88" s="245" t="s">
        <v>469</v>
      </c>
      <c r="B88" s="246">
        <f aca="true" t="shared" si="11" ref="B88:L88">SUM(B78:B87)</f>
        <v>4172</v>
      </c>
      <c r="C88" s="246">
        <f t="shared" si="11"/>
        <v>0</v>
      </c>
      <c r="D88" s="246">
        <f t="shared" si="11"/>
        <v>1075</v>
      </c>
      <c r="E88" s="246">
        <f t="shared" si="11"/>
        <v>2926</v>
      </c>
      <c r="F88" s="246">
        <f t="shared" si="11"/>
        <v>233</v>
      </c>
      <c r="G88" s="246">
        <f t="shared" si="11"/>
        <v>32</v>
      </c>
      <c r="H88" s="246">
        <f t="shared" si="11"/>
        <v>50</v>
      </c>
      <c r="I88" s="246">
        <f t="shared" si="11"/>
        <v>266</v>
      </c>
      <c r="J88" s="246">
        <f t="shared" si="11"/>
        <v>306</v>
      </c>
      <c r="K88" s="246">
        <f t="shared" si="11"/>
        <v>1384</v>
      </c>
      <c r="L88" s="246">
        <f t="shared" si="11"/>
        <v>10444</v>
      </c>
    </row>
    <row r="89" ht="15.75" hidden="1"/>
    <row r="90" ht="15.75" hidden="1">
      <c r="A90" s="31" t="s">
        <v>204</v>
      </c>
    </row>
    <row r="91" spans="1:12" ht="15.75" hidden="1">
      <c r="A91" s="248" t="s">
        <v>468</v>
      </c>
      <c r="B91" s="239" t="s">
        <v>450</v>
      </c>
      <c r="C91" s="240" t="s">
        <v>452</v>
      </c>
      <c r="D91" s="239" t="s">
        <v>454</v>
      </c>
      <c r="E91" s="240" t="s">
        <v>456</v>
      </c>
      <c r="F91" s="239" t="s">
        <v>459</v>
      </c>
      <c r="G91" s="240" t="s">
        <v>460</v>
      </c>
      <c r="H91" s="239" t="s">
        <v>462</v>
      </c>
      <c r="I91" s="240" t="s">
        <v>456</v>
      </c>
      <c r="J91" s="239" t="s">
        <v>456</v>
      </c>
      <c r="K91" s="240" t="s">
        <v>466</v>
      </c>
      <c r="L91" s="239" t="s">
        <v>68</v>
      </c>
    </row>
    <row r="92" spans="1:12" ht="15.75" hidden="1">
      <c r="A92" s="241"/>
      <c r="B92" s="242" t="s">
        <v>451</v>
      </c>
      <c r="C92" s="243" t="s">
        <v>453</v>
      </c>
      <c r="D92" s="242" t="s">
        <v>455</v>
      </c>
      <c r="E92" s="243" t="s">
        <v>457</v>
      </c>
      <c r="F92" s="242" t="s">
        <v>458</v>
      </c>
      <c r="G92" s="243" t="s">
        <v>461</v>
      </c>
      <c r="H92" s="242" t="s">
        <v>463</v>
      </c>
      <c r="I92" s="243" t="s">
        <v>464</v>
      </c>
      <c r="J92" s="242" t="s">
        <v>465</v>
      </c>
      <c r="K92" s="243" t="s">
        <v>467</v>
      </c>
      <c r="L92" s="242"/>
    </row>
    <row r="93" spans="1:12" ht="15.75" hidden="1">
      <c r="A93" s="236">
        <v>122</v>
      </c>
      <c r="B93" s="235">
        <v>790</v>
      </c>
      <c r="C93" s="235"/>
      <c r="D93" s="235"/>
      <c r="E93" s="235"/>
      <c r="F93" s="235"/>
      <c r="G93" s="235"/>
      <c r="H93" s="235"/>
      <c r="I93" s="235"/>
      <c r="J93" s="235"/>
      <c r="K93" s="235"/>
      <c r="L93" s="235">
        <f aca="true" t="shared" si="12" ref="L93:L101">SUM(B93:K93)</f>
        <v>790</v>
      </c>
    </row>
    <row r="94" spans="1:12" ht="15.75" hidden="1">
      <c r="A94" s="236">
        <v>311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>
        <f t="shared" si="12"/>
        <v>0</v>
      </c>
    </row>
    <row r="95" spans="1:12" ht="15.75" hidden="1">
      <c r="A95" s="236">
        <v>336</v>
      </c>
      <c r="B95" s="235"/>
      <c r="C95" s="235"/>
      <c r="D95" s="235">
        <v>336</v>
      </c>
      <c r="E95" s="235"/>
      <c r="F95" s="235">
        <v>87</v>
      </c>
      <c r="G95" s="235"/>
      <c r="H95" s="235"/>
      <c r="I95" s="235"/>
      <c r="J95" s="235"/>
      <c r="K95" s="235"/>
      <c r="L95" s="235">
        <f t="shared" si="12"/>
        <v>423</v>
      </c>
    </row>
    <row r="96" spans="1:12" ht="15.75" hidden="1">
      <c r="A96" s="236">
        <v>337</v>
      </c>
      <c r="B96" s="235">
        <v>2015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>
        <f t="shared" si="12"/>
        <v>2015</v>
      </c>
    </row>
    <row r="97" spans="1:12" ht="15.75" hidden="1">
      <c r="A97" s="236">
        <v>524</v>
      </c>
      <c r="B97" s="235">
        <v>182</v>
      </c>
      <c r="C97" s="235"/>
      <c r="D97" s="235"/>
      <c r="E97" s="235"/>
      <c r="F97" s="235"/>
      <c r="G97" s="235"/>
      <c r="H97" s="235"/>
      <c r="I97" s="235"/>
      <c r="J97" s="235"/>
      <c r="K97" s="235"/>
      <c r="L97" s="235">
        <f t="shared" si="12"/>
        <v>182</v>
      </c>
    </row>
    <row r="98" spans="1:12" ht="15.75" hidden="1">
      <c r="A98" s="236">
        <v>623</v>
      </c>
      <c r="B98" s="235"/>
      <c r="C98" s="235">
        <v>38</v>
      </c>
      <c r="D98" s="235"/>
      <c r="E98" s="235"/>
      <c r="F98" s="235"/>
      <c r="G98" s="235"/>
      <c r="H98" s="235"/>
      <c r="I98" s="235"/>
      <c r="J98" s="235"/>
      <c r="K98" s="235"/>
      <c r="L98" s="235">
        <f t="shared" si="12"/>
        <v>38</v>
      </c>
    </row>
    <row r="99" spans="1:12" ht="15.75" hidden="1">
      <c r="A99" s="236">
        <v>739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>
        <f t="shared" si="12"/>
        <v>0</v>
      </c>
    </row>
    <row r="100" spans="1:12" ht="15.75" hidden="1">
      <c r="A100" s="236">
        <v>865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>
        <f t="shared" si="12"/>
        <v>0</v>
      </c>
    </row>
    <row r="101" spans="1:12" ht="15.75" hidden="1">
      <c r="A101" s="236"/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>
        <f t="shared" si="12"/>
        <v>0</v>
      </c>
    </row>
    <row r="102" spans="1:12" ht="15.75" hidden="1">
      <c r="A102" s="245" t="s">
        <v>469</v>
      </c>
      <c r="B102" s="246">
        <f aca="true" t="shared" si="13" ref="B102:L102">SUM(B93:B101)</f>
        <v>2987</v>
      </c>
      <c r="C102" s="246">
        <f t="shared" si="13"/>
        <v>38</v>
      </c>
      <c r="D102" s="246">
        <f t="shared" si="13"/>
        <v>336</v>
      </c>
      <c r="E102" s="246">
        <f t="shared" si="13"/>
        <v>0</v>
      </c>
      <c r="F102" s="246">
        <f t="shared" si="13"/>
        <v>87</v>
      </c>
      <c r="G102" s="246">
        <f t="shared" si="13"/>
        <v>0</v>
      </c>
      <c r="H102" s="246">
        <f t="shared" si="13"/>
        <v>0</v>
      </c>
      <c r="I102" s="246">
        <f t="shared" si="13"/>
        <v>0</v>
      </c>
      <c r="J102" s="246">
        <f t="shared" si="13"/>
        <v>0</v>
      </c>
      <c r="K102" s="246">
        <f t="shared" si="13"/>
        <v>0</v>
      </c>
      <c r="L102" s="246">
        <f t="shared" si="13"/>
        <v>3448</v>
      </c>
    </row>
    <row r="103" ht="15.75" hidden="1"/>
    <row r="104" spans="1:12" ht="15.75" hidden="1">
      <c r="A104" s="247"/>
      <c r="B104" s="247">
        <f aca="true" t="shared" si="14" ref="B104:L104">B88+B102</f>
        <v>7159</v>
      </c>
      <c r="C104" s="247">
        <f t="shared" si="14"/>
        <v>38</v>
      </c>
      <c r="D104" s="247">
        <f t="shared" si="14"/>
        <v>1411</v>
      </c>
      <c r="E104" s="247">
        <f t="shared" si="14"/>
        <v>2926</v>
      </c>
      <c r="F104" s="247">
        <f t="shared" si="14"/>
        <v>320</v>
      </c>
      <c r="G104" s="247">
        <f t="shared" si="14"/>
        <v>32</v>
      </c>
      <c r="H104" s="247">
        <f t="shared" si="14"/>
        <v>50</v>
      </c>
      <c r="I104" s="247">
        <f t="shared" si="14"/>
        <v>266</v>
      </c>
      <c r="J104" s="247">
        <f t="shared" si="14"/>
        <v>306</v>
      </c>
      <c r="K104" s="247">
        <f t="shared" si="14"/>
        <v>1384</v>
      </c>
      <c r="L104" s="247">
        <f t="shared" si="14"/>
        <v>13892</v>
      </c>
    </row>
    <row r="105" ht="15.75" hidden="1"/>
    <row r="106" ht="15.75">
      <c r="K106" s="31" t="s">
        <v>500</v>
      </c>
    </row>
    <row r="108" spans="1:15" ht="18.75">
      <c r="A108" s="329" t="s">
        <v>501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250"/>
      <c r="N108" s="250"/>
      <c r="O108" s="250"/>
    </row>
    <row r="109" spans="1:15" ht="18.75">
      <c r="A109" s="329" t="s">
        <v>504</v>
      </c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250"/>
      <c r="N109" s="250"/>
      <c r="O109" s="250"/>
    </row>
    <row r="110" spans="1:12" ht="15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ht="15.75">
      <c r="A111" s="31" t="s">
        <v>203</v>
      </c>
    </row>
    <row r="112" spans="1:12" ht="15.75">
      <c r="A112" s="238" t="s">
        <v>468</v>
      </c>
      <c r="B112" s="239" t="s">
        <v>450</v>
      </c>
      <c r="C112" s="240" t="s">
        <v>452</v>
      </c>
      <c r="D112" s="239" t="s">
        <v>454</v>
      </c>
      <c r="E112" s="240" t="s">
        <v>456</v>
      </c>
      <c r="F112" s="239" t="s">
        <v>459</v>
      </c>
      <c r="G112" s="240" t="s">
        <v>460</v>
      </c>
      <c r="H112" s="239" t="s">
        <v>462</v>
      </c>
      <c r="I112" s="240" t="s">
        <v>456</v>
      </c>
      <c r="J112" s="239" t="s">
        <v>456</v>
      </c>
      <c r="K112" s="240" t="s">
        <v>466</v>
      </c>
      <c r="L112" s="239" t="s">
        <v>68</v>
      </c>
    </row>
    <row r="113" spans="1:12" ht="15.75">
      <c r="A113" s="241"/>
      <c r="B113" s="242" t="s">
        <v>485</v>
      </c>
      <c r="C113" s="243" t="s">
        <v>453</v>
      </c>
      <c r="D113" s="242" t="s">
        <v>455</v>
      </c>
      <c r="E113" s="243" t="s">
        <v>502</v>
      </c>
      <c r="F113" s="242" t="s">
        <v>458</v>
      </c>
      <c r="G113" s="243" t="s">
        <v>461</v>
      </c>
      <c r="H113" s="242" t="s">
        <v>463</v>
      </c>
      <c r="I113" s="243" t="s">
        <v>464</v>
      </c>
      <c r="J113" s="242" t="s">
        <v>465</v>
      </c>
      <c r="K113" s="243" t="s">
        <v>467</v>
      </c>
      <c r="L113" s="242"/>
    </row>
    <row r="114" spans="1:12" ht="15.75" hidden="1">
      <c r="A114" s="236">
        <v>122</v>
      </c>
      <c r="B114" s="235">
        <f aca="true" t="shared" si="15" ref="B114:K114">B78+B43+B8</f>
        <v>0</v>
      </c>
      <c r="C114" s="235">
        <f t="shared" si="15"/>
        <v>0</v>
      </c>
      <c r="D114" s="235">
        <f t="shared" si="15"/>
        <v>0</v>
      </c>
      <c r="E114" s="235">
        <f t="shared" si="15"/>
        <v>0</v>
      </c>
      <c r="F114" s="235">
        <f t="shared" si="15"/>
        <v>0</v>
      </c>
      <c r="G114" s="235">
        <f t="shared" si="15"/>
        <v>0</v>
      </c>
      <c r="H114" s="235">
        <f t="shared" si="15"/>
        <v>0</v>
      </c>
      <c r="I114" s="235">
        <f t="shared" si="15"/>
        <v>0</v>
      </c>
      <c r="J114" s="235">
        <f t="shared" si="15"/>
        <v>0</v>
      </c>
      <c r="K114" s="235">
        <f t="shared" si="15"/>
        <v>0</v>
      </c>
      <c r="L114" s="235">
        <f aca="true" t="shared" si="16" ref="L114:L123">SUM(B114:K114)</f>
        <v>0</v>
      </c>
    </row>
    <row r="115" spans="1:12" ht="15.75">
      <c r="A115" s="244" t="s">
        <v>486</v>
      </c>
      <c r="B115" s="235">
        <f aca="true" t="shared" si="17" ref="B115:K115">B79+B44+B9</f>
        <v>21792</v>
      </c>
      <c r="C115" s="235">
        <f t="shared" si="17"/>
        <v>0</v>
      </c>
      <c r="D115" s="235">
        <f t="shared" si="17"/>
        <v>0</v>
      </c>
      <c r="E115" s="235">
        <f t="shared" si="17"/>
        <v>0</v>
      </c>
      <c r="F115" s="235">
        <f t="shared" si="17"/>
        <v>0</v>
      </c>
      <c r="G115" s="235">
        <f t="shared" si="17"/>
        <v>0</v>
      </c>
      <c r="H115" s="235">
        <f t="shared" si="17"/>
        <v>0</v>
      </c>
      <c r="I115" s="235">
        <f t="shared" si="17"/>
        <v>0</v>
      </c>
      <c r="J115" s="235">
        <f t="shared" si="17"/>
        <v>0</v>
      </c>
      <c r="K115" s="235">
        <f t="shared" si="17"/>
        <v>0</v>
      </c>
      <c r="L115" s="235">
        <f t="shared" si="16"/>
        <v>21792</v>
      </c>
    </row>
    <row r="116" spans="1:12" ht="15.75">
      <c r="A116" s="244" t="s">
        <v>487</v>
      </c>
      <c r="B116" s="235">
        <f aca="true" t="shared" si="18" ref="B116:K116">B80+B45+B10</f>
        <v>0</v>
      </c>
      <c r="C116" s="235">
        <f t="shared" si="18"/>
        <v>0</v>
      </c>
      <c r="D116" s="235">
        <f t="shared" si="18"/>
        <v>0</v>
      </c>
      <c r="E116" s="235">
        <f t="shared" si="18"/>
        <v>0</v>
      </c>
      <c r="F116" s="235">
        <f t="shared" si="18"/>
        <v>0</v>
      </c>
      <c r="G116" s="235">
        <f t="shared" si="18"/>
        <v>0</v>
      </c>
      <c r="H116" s="235">
        <f t="shared" si="18"/>
        <v>0</v>
      </c>
      <c r="I116" s="235">
        <f t="shared" si="18"/>
        <v>0</v>
      </c>
      <c r="J116" s="235">
        <f t="shared" si="18"/>
        <v>0</v>
      </c>
      <c r="K116" s="235">
        <f t="shared" si="18"/>
        <v>1384</v>
      </c>
      <c r="L116" s="235">
        <f t="shared" si="16"/>
        <v>1384</v>
      </c>
    </row>
    <row r="117" spans="1:12" ht="15.75">
      <c r="A117" s="244" t="s">
        <v>488</v>
      </c>
      <c r="B117" s="235">
        <f aca="true" t="shared" si="19" ref="B117:K117">B81+B46+B11</f>
        <v>0</v>
      </c>
      <c r="C117" s="235">
        <f t="shared" si="19"/>
        <v>0</v>
      </c>
      <c r="D117" s="235">
        <f t="shared" si="19"/>
        <v>1075</v>
      </c>
      <c r="E117" s="235">
        <f t="shared" si="19"/>
        <v>4039</v>
      </c>
      <c r="F117" s="235">
        <f t="shared" si="19"/>
        <v>764</v>
      </c>
      <c r="G117" s="235">
        <f t="shared" si="19"/>
        <v>0</v>
      </c>
      <c r="H117" s="235">
        <f t="shared" si="19"/>
        <v>50</v>
      </c>
      <c r="I117" s="235">
        <f t="shared" si="19"/>
        <v>266</v>
      </c>
      <c r="J117" s="235">
        <f t="shared" si="19"/>
        <v>1005</v>
      </c>
      <c r="K117" s="235">
        <f t="shared" si="19"/>
        <v>0</v>
      </c>
      <c r="L117" s="235">
        <f t="shared" si="16"/>
        <v>7199</v>
      </c>
    </row>
    <row r="118" spans="1:12" ht="15.75" hidden="1">
      <c r="A118" s="244">
        <v>337</v>
      </c>
      <c r="B118" s="235">
        <f aca="true" t="shared" si="20" ref="B118:K118">B82+B47+B12</f>
        <v>0</v>
      </c>
      <c r="C118" s="235">
        <f t="shared" si="20"/>
        <v>0</v>
      </c>
      <c r="D118" s="235">
        <f t="shared" si="20"/>
        <v>0</v>
      </c>
      <c r="E118" s="235">
        <f t="shared" si="20"/>
        <v>0</v>
      </c>
      <c r="F118" s="235">
        <f t="shared" si="20"/>
        <v>0</v>
      </c>
      <c r="G118" s="235">
        <f t="shared" si="20"/>
        <v>0</v>
      </c>
      <c r="H118" s="235">
        <f t="shared" si="20"/>
        <v>0</v>
      </c>
      <c r="I118" s="235">
        <f t="shared" si="20"/>
        <v>0</v>
      </c>
      <c r="J118" s="235">
        <f t="shared" si="20"/>
        <v>0</v>
      </c>
      <c r="K118" s="235">
        <f t="shared" si="20"/>
        <v>0</v>
      </c>
      <c r="L118" s="235">
        <f t="shared" si="16"/>
        <v>0</v>
      </c>
    </row>
    <row r="119" spans="1:12" ht="15.75">
      <c r="A119" s="244" t="s">
        <v>496</v>
      </c>
      <c r="B119" s="235">
        <f aca="true" t="shared" si="21" ref="B119:K119">B83+B48+B13</f>
        <v>2044</v>
      </c>
      <c r="C119" s="235">
        <f t="shared" si="21"/>
        <v>0</v>
      </c>
      <c r="D119" s="235">
        <f t="shared" si="21"/>
        <v>0</v>
      </c>
      <c r="E119" s="235">
        <f t="shared" si="21"/>
        <v>0</v>
      </c>
      <c r="F119" s="235">
        <f t="shared" si="21"/>
        <v>0</v>
      </c>
      <c r="G119" s="235">
        <f t="shared" si="21"/>
        <v>0</v>
      </c>
      <c r="H119" s="235">
        <f t="shared" si="21"/>
        <v>0</v>
      </c>
      <c r="I119" s="235">
        <f t="shared" si="21"/>
        <v>0</v>
      </c>
      <c r="J119" s="235">
        <f t="shared" si="21"/>
        <v>0</v>
      </c>
      <c r="K119" s="235">
        <f t="shared" si="21"/>
        <v>0</v>
      </c>
      <c r="L119" s="235">
        <f t="shared" si="16"/>
        <v>2044</v>
      </c>
    </row>
    <row r="120" spans="1:12" ht="15.75" hidden="1">
      <c r="A120" s="244">
        <v>431</v>
      </c>
      <c r="B120" s="235">
        <f aca="true" t="shared" si="22" ref="B120:K120">B84+B49+B14</f>
        <v>0</v>
      </c>
      <c r="C120" s="235">
        <f t="shared" si="22"/>
        <v>0</v>
      </c>
      <c r="D120" s="235">
        <f t="shared" si="22"/>
        <v>0</v>
      </c>
      <c r="E120" s="235">
        <f t="shared" si="22"/>
        <v>0</v>
      </c>
      <c r="F120" s="235">
        <f t="shared" si="22"/>
        <v>0</v>
      </c>
      <c r="G120" s="235">
        <f t="shared" si="22"/>
        <v>0</v>
      </c>
      <c r="H120" s="235">
        <f t="shared" si="22"/>
        <v>0</v>
      </c>
      <c r="I120" s="235">
        <f t="shared" si="22"/>
        <v>0</v>
      </c>
      <c r="J120" s="235">
        <f t="shared" si="22"/>
        <v>0</v>
      </c>
      <c r="K120" s="235">
        <f t="shared" si="22"/>
        <v>0</v>
      </c>
      <c r="L120" s="235">
        <f t="shared" si="16"/>
        <v>0</v>
      </c>
    </row>
    <row r="121" spans="1:12" ht="15.75">
      <c r="A121" s="244" t="s">
        <v>489</v>
      </c>
      <c r="B121" s="235">
        <f aca="true" t="shared" si="23" ref="B121:K121">B85+B50+B15</f>
        <v>10144</v>
      </c>
      <c r="C121" s="235">
        <f t="shared" si="23"/>
        <v>0</v>
      </c>
      <c r="D121" s="235">
        <f t="shared" si="23"/>
        <v>0</v>
      </c>
      <c r="E121" s="235">
        <f t="shared" si="23"/>
        <v>0</v>
      </c>
      <c r="F121" s="235">
        <f t="shared" si="23"/>
        <v>0</v>
      </c>
      <c r="G121" s="235">
        <f t="shared" si="23"/>
        <v>0</v>
      </c>
      <c r="H121" s="235">
        <f t="shared" si="23"/>
        <v>0</v>
      </c>
      <c r="I121" s="235">
        <f t="shared" si="23"/>
        <v>0</v>
      </c>
      <c r="J121" s="235">
        <f t="shared" si="23"/>
        <v>0</v>
      </c>
      <c r="K121" s="235">
        <f t="shared" si="23"/>
        <v>0</v>
      </c>
      <c r="L121" s="235">
        <f t="shared" si="16"/>
        <v>10144</v>
      </c>
    </row>
    <row r="122" spans="1:12" ht="15.75">
      <c r="A122" s="244" t="s">
        <v>490</v>
      </c>
      <c r="B122" s="235">
        <f aca="true" t="shared" si="24" ref="B122:K122">B86+B51+B16</f>
        <v>86</v>
      </c>
      <c r="C122" s="235">
        <f t="shared" si="24"/>
        <v>0</v>
      </c>
      <c r="D122" s="235">
        <f t="shared" si="24"/>
        <v>0</v>
      </c>
      <c r="E122" s="235">
        <f t="shared" si="24"/>
        <v>0</v>
      </c>
      <c r="F122" s="235">
        <f t="shared" si="24"/>
        <v>0</v>
      </c>
      <c r="G122" s="235">
        <f t="shared" si="24"/>
        <v>0</v>
      </c>
      <c r="H122" s="235">
        <f t="shared" si="24"/>
        <v>0</v>
      </c>
      <c r="I122" s="235">
        <f t="shared" si="24"/>
        <v>0</v>
      </c>
      <c r="J122" s="235">
        <f t="shared" si="24"/>
        <v>0</v>
      </c>
      <c r="K122" s="235">
        <f t="shared" si="24"/>
        <v>0</v>
      </c>
      <c r="L122" s="235">
        <f t="shared" si="16"/>
        <v>86</v>
      </c>
    </row>
    <row r="123" spans="1:12" ht="15.75">
      <c r="A123" s="244" t="s">
        <v>503</v>
      </c>
      <c r="B123" s="235">
        <f aca="true" t="shared" si="25" ref="B123:K123">B87+B52+B17</f>
        <v>0</v>
      </c>
      <c r="C123" s="235">
        <f t="shared" si="25"/>
        <v>0</v>
      </c>
      <c r="D123" s="235">
        <f t="shared" si="25"/>
        <v>0</v>
      </c>
      <c r="E123" s="235">
        <f t="shared" si="25"/>
        <v>0</v>
      </c>
      <c r="F123" s="235">
        <f t="shared" si="25"/>
        <v>0</v>
      </c>
      <c r="G123" s="235">
        <f t="shared" si="25"/>
        <v>32</v>
      </c>
      <c r="H123" s="235">
        <f t="shared" si="25"/>
        <v>0</v>
      </c>
      <c r="I123" s="235">
        <f t="shared" si="25"/>
        <v>0</v>
      </c>
      <c r="J123" s="235">
        <f t="shared" si="25"/>
        <v>0</v>
      </c>
      <c r="K123" s="235">
        <f t="shared" si="25"/>
        <v>0</v>
      </c>
      <c r="L123" s="235">
        <f t="shared" si="16"/>
        <v>32</v>
      </c>
    </row>
    <row r="124" spans="1:12" ht="15.75">
      <c r="A124" s="245" t="s">
        <v>498</v>
      </c>
      <c r="B124" s="246">
        <f aca="true" t="shared" si="26" ref="B124:L124">SUM(B114:B123)</f>
        <v>34066</v>
      </c>
      <c r="C124" s="246">
        <f t="shared" si="26"/>
        <v>0</v>
      </c>
      <c r="D124" s="246">
        <f t="shared" si="26"/>
        <v>1075</v>
      </c>
      <c r="E124" s="246">
        <f t="shared" si="26"/>
        <v>4039</v>
      </c>
      <c r="F124" s="246">
        <f t="shared" si="26"/>
        <v>764</v>
      </c>
      <c r="G124" s="246">
        <f t="shared" si="26"/>
        <v>32</v>
      </c>
      <c r="H124" s="246">
        <f t="shared" si="26"/>
        <v>50</v>
      </c>
      <c r="I124" s="246">
        <f t="shared" si="26"/>
        <v>266</v>
      </c>
      <c r="J124" s="246">
        <f t="shared" si="26"/>
        <v>1005</v>
      </c>
      <c r="K124" s="246">
        <f t="shared" si="26"/>
        <v>1384</v>
      </c>
      <c r="L124" s="246">
        <f t="shared" si="26"/>
        <v>42681</v>
      </c>
    </row>
    <row r="126" ht="15.75">
      <c r="A126" s="31" t="s">
        <v>204</v>
      </c>
    </row>
    <row r="127" spans="1:12" ht="15.75">
      <c r="A127" s="238" t="s">
        <v>468</v>
      </c>
      <c r="B127" s="239" t="s">
        <v>450</v>
      </c>
      <c r="C127" s="240" t="s">
        <v>452</v>
      </c>
      <c r="D127" s="239" t="s">
        <v>454</v>
      </c>
      <c r="E127" s="240" t="s">
        <v>456</v>
      </c>
      <c r="F127" s="239" t="s">
        <v>459</v>
      </c>
      <c r="G127" s="240" t="s">
        <v>460</v>
      </c>
      <c r="H127" s="239" t="s">
        <v>462</v>
      </c>
      <c r="I127" s="240" t="s">
        <v>456</v>
      </c>
      <c r="J127" s="239" t="s">
        <v>456</v>
      </c>
      <c r="K127" s="240" t="s">
        <v>466</v>
      </c>
      <c r="L127" s="239" t="s">
        <v>68</v>
      </c>
    </row>
    <row r="128" spans="1:12" ht="15.75">
      <c r="A128" s="241"/>
      <c r="B128" s="242" t="s">
        <v>485</v>
      </c>
      <c r="C128" s="243" t="s">
        <v>453</v>
      </c>
      <c r="D128" s="242" t="s">
        <v>455</v>
      </c>
      <c r="E128" s="243" t="s">
        <v>502</v>
      </c>
      <c r="F128" s="242" t="s">
        <v>458</v>
      </c>
      <c r="G128" s="243" t="s">
        <v>461</v>
      </c>
      <c r="H128" s="242" t="s">
        <v>463</v>
      </c>
      <c r="I128" s="243" t="s">
        <v>464</v>
      </c>
      <c r="J128" s="242" t="s">
        <v>465</v>
      </c>
      <c r="K128" s="243" t="s">
        <v>467</v>
      </c>
      <c r="L128" s="242"/>
    </row>
    <row r="129" spans="1:12" ht="15.75">
      <c r="A129" s="244" t="s">
        <v>497</v>
      </c>
      <c r="B129" s="235">
        <f aca="true" t="shared" si="27" ref="B129:K129">B93+B58+B23</f>
        <v>4074</v>
      </c>
      <c r="C129" s="235">
        <f t="shared" si="27"/>
        <v>0</v>
      </c>
      <c r="D129" s="235">
        <f t="shared" si="27"/>
        <v>0</v>
      </c>
      <c r="E129" s="235">
        <f t="shared" si="27"/>
        <v>0</v>
      </c>
      <c r="F129" s="235">
        <f t="shared" si="27"/>
        <v>0</v>
      </c>
      <c r="G129" s="235">
        <f t="shared" si="27"/>
        <v>0</v>
      </c>
      <c r="H129" s="235">
        <f t="shared" si="27"/>
        <v>0</v>
      </c>
      <c r="I129" s="235">
        <f t="shared" si="27"/>
        <v>0</v>
      </c>
      <c r="J129" s="235">
        <f t="shared" si="27"/>
        <v>0</v>
      </c>
      <c r="K129" s="235">
        <f t="shared" si="27"/>
        <v>0</v>
      </c>
      <c r="L129" s="235">
        <f aca="true" t="shared" si="28" ref="L129:L137">SUM(B129:K129)</f>
        <v>4074</v>
      </c>
    </row>
    <row r="130" spans="1:12" ht="15.75">
      <c r="A130" s="244" t="s">
        <v>486</v>
      </c>
      <c r="B130" s="235">
        <f aca="true" t="shared" si="29" ref="B130:K130">B94+B59+B24</f>
        <v>263</v>
      </c>
      <c r="C130" s="235">
        <f t="shared" si="29"/>
        <v>0</v>
      </c>
      <c r="D130" s="235">
        <f t="shared" si="29"/>
        <v>0</v>
      </c>
      <c r="E130" s="235">
        <f t="shared" si="29"/>
        <v>0</v>
      </c>
      <c r="F130" s="235">
        <f t="shared" si="29"/>
        <v>0</v>
      </c>
      <c r="G130" s="235">
        <f t="shared" si="29"/>
        <v>0</v>
      </c>
      <c r="H130" s="235">
        <f t="shared" si="29"/>
        <v>0</v>
      </c>
      <c r="I130" s="235">
        <f t="shared" si="29"/>
        <v>0</v>
      </c>
      <c r="J130" s="235">
        <f t="shared" si="29"/>
        <v>0</v>
      </c>
      <c r="K130" s="235">
        <f t="shared" si="29"/>
        <v>0</v>
      </c>
      <c r="L130" s="235">
        <f t="shared" si="28"/>
        <v>263</v>
      </c>
    </row>
    <row r="131" spans="1:12" ht="15.75">
      <c r="A131" s="244" t="s">
        <v>491</v>
      </c>
      <c r="B131" s="235">
        <f aca="true" t="shared" si="30" ref="B131:K131">B95+B60+B25</f>
        <v>0</v>
      </c>
      <c r="C131" s="235">
        <f t="shared" si="30"/>
        <v>0</v>
      </c>
      <c r="D131" s="235">
        <f t="shared" si="30"/>
        <v>336</v>
      </c>
      <c r="E131" s="235">
        <f t="shared" si="30"/>
        <v>0</v>
      </c>
      <c r="F131" s="235">
        <f t="shared" si="30"/>
        <v>87</v>
      </c>
      <c r="G131" s="235">
        <f t="shared" si="30"/>
        <v>0</v>
      </c>
      <c r="H131" s="235">
        <f t="shared" si="30"/>
        <v>0</v>
      </c>
      <c r="I131" s="235">
        <f t="shared" si="30"/>
        <v>0</v>
      </c>
      <c r="J131" s="235">
        <f t="shared" si="30"/>
        <v>0</v>
      </c>
      <c r="K131" s="235">
        <f t="shared" si="30"/>
        <v>0</v>
      </c>
      <c r="L131" s="235">
        <f t="shared" si="28"/>
        <v>423</v>
      </c>
    </row>
    <row r="132" spans="1:12" ht="15.75">
      <c r="A132" s="244" t="s">
        <v>492</v>
      </c>
      <c r="B132" s="235">
        <f aca="true" t="shared" si="31" ref="B132:K132">B96+B61+B26</f>
        <v>2015</v>
      </c>
      <c r="C132" s="235">
        <f t="shared" si="31"/>
        <v>0</v>
      </c>
      <c r="D132" s="235">
        <f t="shared" si="31"/>
        <v>0</v>
      </c>
      <c r="E132" s="235">
        <f t="shared" si="31"/>
        <v>0</v>
      </c>
      <c r="F132" s="235">
        <f t="shared" si="31"/>
        <v>0</v>
      </c>
      <c r="G132" s="235">
        <f t="shared" si="31"/>
        <v>0</v>
      </c>
      <c r="H132" s="235">
        <f t="shared" si="31"/>
        <v>0</v>
      </c>
      <c r="I132" s="235">
        <f t="shared" si="31"/>
        <v>0</v>
      </c>
      <c r="J132" s="235">
        <f t="shared" si="31"/>
        <v>0</v>
      </c>
      <c r="K132" s="235">
        <f t="shared" si="31"/>
        <v>0</v>
      </c>
      <c r="L132" s="235">
        <f t="shared" si="28"/>
        <v>2015</v>
      </c>
    </row>
    <row r="133" spans="1:12" ht="15.75">
      <c r="A133" s="244" t="s">
        <v>493</v>
      </c>
      <c r="B133" s="235">
        <f aca="true" t="shared" si="32" ref="B133:K133">B97+B62+B27</f>
        <v>1881</v>
      </c>
      <c r="C133" s="235">
        <f t="shared" si="32"/>
        <v>0</v>
      </c>
      <c r="D133" s="235">
        <f t="shared" si="32"/>
        <v>0</v>
      </c>
      <c r="E133" s="235">
        <f t="shared" si="32"/>
        <v>0</v>
      </c>
      <c r="F133" s="235">
        <f t="shared" si="32"/>
        <v>0</v>
      </c>
      <c r="G133" s="235">
        <f t="shared" si="32"/>
        <v>0</v>
      </c>
      <c r="H133" s="235">
        <f t="shared" si="32"/>
        <v>0</v>
      </c>
      <c r="I133" s="235">
        <f t="shared" si="32"/>
        <v>0</v>
      </c>
      <c r="J133" s="235">
        <f t="shared" si="32"/>
        <v>0</v>
      </c>
      <c r="K133" s="235">
        <f t="shared" si="32"/>
        <v>0</v>
      </c>
      <c r="L133" s="235">
        <f t="shared" si="28"/>
        <v>1881</v>
      </c>
    </row>
    <row r="134" spans="1:12" ht="15.75">
      <c r="A134" s="244" t="s">
        <v>494</v>
      </c>
      <c r="B134" s="235">
        <f aca="true" t="shared" si="33" ref="B134:K134">B98+B63+B28</f>
        <v>0</v>
      </c>
      <c r="C134" s="235">
        <f t="shared" si="33"/>
        <v>1946</v>
      </c>
      <c r="D134" s="235">
        <f t="shared" si="33"/>
        <v>0</v>
      </c>
      <c r="E134" s="235">
        <f t="shared" si="33"/>
        <v>0</v>
      </c>
      <c r="F134" s="235">
        <f t="shared" si="33"/>
        <v>0</v>
      </c>
      <c r="G134" s="235">
        <f t="shared" si="33"/>
        <v>0</v>
      </c>
      <c r="H134" s="235">
        <f t="shared" si="33"/>
        <v>0</v>
      </c>
      <c r="I134" s="235">
        <f t="shared" si="33"/>
        <v>0</v>
      </c>
      <c r="J134" s="235">
        <f t="shared" si="33"/>
        <v>0</v>
      </c>
      <c r="K134" s="235">
        <f t="shared" si="33"/>
        <v>0</v>
      </c>
      <c r="L134" s="235">
        <f t="shared" si="28"/>
        <v>1946</v>
      </c>
    </row>
    <row r="135" spans="1:12" ht="15.75">
      <c r="A135" s="244" t="s">
        <v>503</v>
      </c>
      <c r="B135" s="235">
        <f aca="true" t="shared" si="34" ref="B135:K135">B99+B64+B29</f>
        <v>0</v>
      </c>
      <c r="C135" s="235">
        <f t="shared" si="34"/>
        <v>0</v>
      </c>
      <c r="D135" s="235">
        <f t="shared" si="34"/>
        <v>0</v>
      </c>
      <c r="E135" s="235">
        <f t="shared" si="34"/>
        <v>0</v>
      </c>
      <c r="F135" s="235">
        <f t="shared" si="34"/>
        <v>0</v>
      </c>
      <c r="G135" s="235">
        <f t="shared" si="34"/>
        <v>62</v>
      </c>
      <c r="H135" s="235">
        <f t="shared" si="34"/>
        <v>0</v>
      </c>
      <c r="I135" s="235">
        <f t="shared" si="34"/>
        <v>0</v>
      </c>
      <c r="J135" s="235">
        <f t="shared" si="34"/>
        <v>0</v>
      </c>
      <c r="K135" s="235">
        <f t="shared" si="34"/>
        <v>0</v>
      </c>
      <c r="L135" s="235">
        <f t="shared" si="28"/>
        <v>62</v>
      </c>
    </row>
    <row r="136" spans="1:12" ht="15.75">
      <c r="A136" s="244" t="s">
        <v>495</v>
      </c>
      <c r="B136" s="235">
        <f aca="true" t="shared" si="35" ref="B136:K136">B100+B65+B30</f>
        <v>329</v>
      </c>
      <c r="C136" s="235">
        <f t="shared" si="35"/>
        <v>0</v>
      </c>
      <c r="D136" s="235">
        <f t="shared" si="35"/>
        <v>0</v>
      </c>
      <c r="E136" s="235">
        <f t="shared" si="35"/>
        <v>0</v>
      </c>
      <c r="F136" s="235">
        <f t="shared" si="35"/>
        <v>0</v>
      </c>
      <c r="G136" s="235">
        <f t="shared" si="35"/>
        <v>0</v>
      </c>
      <c r="H136" s="235">
        <f t="shared" si="35"/>
        <v>0</v>
      </c>
      <c r="I136" s="235">
        <f t="shared" si="35"/>
        <v>0</v>
      </c>
      <c r="J136" s="235">
        <f t="shared" si="35"/>
        <v>0</v>
      </c>
      <c r="K136" s="235">
        <f t="shared" si="35"/>
        <v>0</v>
      </c>
      <c r="L136" s="235">
        <f t="shared" si="28"/>
        <v>329</v>
      </c>
    </row>
    <row r="137" spans="1:12" ht="15.75" hidden="1">
      <c r="A137" s="236"/>
      <c r="B137" s="235">
        <f aca="true" t="shared" si="36" ref="B137:K137">B101+B66+B31</f>
        <v>0</v>
      </c>
      <c r="C137" s="235">
        <f t="shared" si="36"/>
        <v>0</v>
      </c>
      <c r="D137" s="235">
        <f t="shared" si="36"/>
        <v>0</v>
      </c>
      <c r="E137" s="235">
        <f t="shared" si="36"/>
        <v>0</v>
      </c>
      <c r="F137" s="235">
        <f t="shared" si="36"/>
        <v>0</v>
      </c>
      <c r="G137" s="235">
        <f t="shared" si="36"/>
        <v>0</v>
      </c>
      <c r="H137" s="235">
        <f t="shared" si="36"/>
        <v>0</v>
      </c>
      <c r="I137" s="235">
        <f t="shared" si="36"/>
        <v>0</v>
      </c>
      <c r="J137" s="235">
        <f t="shared" si="36"/>
        <v>0</v>
      </c>
      <c r="K137" s="235">
        <f t="shared" si="36"/>
        <v>0</v>
      </c>
      <c r="L137" s="235">
        <f t="shared" si="28"/>
        <v>0</v>
      </c>
    </row>
    <row r="138" spans="1:12" ht="15.75">
      <c r="A138" s="245" t="s">
        <v>499</v>
      </c>
      <c r="B138" s="246">
        <f aca="true" t="shared" si="37" ref="B138:L138">SUM(B129:B137)</f>
        <v>8562</v>
      </c>
      <c r="C138" s="246">
        <f t="shared" si="37"/>
        <v>1946</v>
      </c>
      <c r="D138" s="246">
        <f t="shared" si="37"/>
        <v>336</v>
      </c>
      <c r="E138" s="246">
        <f t="shared" si="37"/>
        <v>0</v>
      </c>
      <c r="F138" s="246">
        <f t="shared" si="37"/>
        <v>87</v>
      </c>
      <c r="G138" s="246">
        <f t="shared" si="37"/>
        <v>62</v>
      </c>
      <c r="H138" s="246">
        <f t="shared" si="37"/>
        <v>0</v>
      </c>
      <c r="I138" s="246">
        <f t="shared" si="37"/>
        <v>0</v>
      </c>
      <c r="J138" s="246">
        <f t="shared" si="37"/>
        <v>0</v>
      </c>
      <c r="K138" s="246">
        <f t="shared" si="37"/>
        <v>0</v>
      </c>
      <c r="L138" s="246">
        <f t="shared" si="37"/>
        <v>10993</v>
      </c>
    </row>
    <row r="140" spans="1:12" ht="15.75">
      <c r="A140" s="249" t="s">
        <v>182</v>
      </c>
      <c r="B140" s="247">
        <f>B124+B138</f>
        <v>42628</v>
      </c>
      <c r="C140" s="247">
        <f aca="true" t="shared" si="38" ref="C140:L140">C124+C138</f>
        <v>1946</v>
      </c>
      <c r="D140" s="247">
        <f t="shared" si="38"/>
        <v>1411</v>
      </c>
      <c r="E140" s="247">
        <f t="shared" si="38"/>
        <v>4039</v>
      </c>
      <c r="F140" s="247">
        <f t="shared" si="38"/>
        <v>851</v>
      </c>
      <c r="G140" s="247">
        <f t="shared" si="38"/>
        <v>94</v>
      </c>
      <c r="H140" s="247">
        <f t="shared" si="38"/>
        <v>50</v>
      </c>
      <c r="I140" s="247">
        <f t="shared" si="38"/>
        <v>266</v>
      </c>
      <c r="J140" s="247">
        <f t="shared" si="38"/>
        <v>1005</v>
      </c>
      <c r="K140" s="247">
        <f t="shared" si="38"/>
        <v>1384</v>
      </c>
      <c r="L140" s="247">
        <f t="shared" si="38"/>
        <v>53674</v>
      </c>
    </row>
    <row r="143" spans="1:8" ht="15.75">
      <c r="A143" s="110" t="s">
        <v>405</v>
      </c>
      <c r="H143" s="110" t="s">
        <v>408</v>
      </c>
    </row>
    <row r="144" spans="1:8" ht="15.75">
      <c r="A144" s="110" t="s">
        <v>406</v>
      </c>
      <c r="H144" s="110" t="s">
        <v>409</v>
      </c>
    </row>
    <row r="145" spans="1:8" ht="15.75">
      <c r="A145" s="110" t="s">
        <v>407</v>
      </c>
      <c r="H145" s="110" t="s">
        <v>410</v>
      </c>
    </row>
  </sheetData>
  <sheetProtection/>
  <mergeCells count="8">
    <mergeCell ref="A108:L108"/>
    <mergeCell ref="A109:L109"/>
    <mergeCell ref="A2:L2"/>
    <mergeCell ref="A3:L3"/>
    <mergeCell ref="A37:L37"/>
    <mergeCell ref="A38:L38"/>
    <mergeCell ref="A72:L72"/>
    <mergeCell ref="A73:L73"/>
  </mergeCells>
  <printOptions/>
  <pageMargins left="0.57" right="0.2" top="0.35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T17" sqref="T17"/>
    </sheetView>
  </sheetViews>
  <sheetFormatPr defaultColWidth="9.140625" defaultRowHeight="12"/>
  <cols>
    <col min="1" max="1" width="32.421875" style="5" customWidth="1"/>
    <col min="2" max="13" width="12.28125" style="5" customWidth="1"/>
    <col min="14" max="16384" width="9.28125" style="5" customWidth="1"/>
  </cols>
  <sheetData>
    <row r="2" ht="15">
      <c r="L2" s="17" t="s">
        <v>263</v>
      </c>
    </row>
    <row r="3" spans="1:13" s="1" customFormat="1" ht="18.75">
      <c r="A3" s="329" t="s">
        <v>186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6:13" ht="15">
      <c r="F4" s="74"/>
      <c r="G4" s="74"/>
      <c r="H4" s="74"/>
      <c r="K4" s="12"/>
      <c r="L4" s="114"/>
      <c r="M4" s="114"/>
    </row>
    <row r="5" spans="6:8" ht="15">
      <c r="F5" s="74"/>
      <c r="G5" s="74"/>
      <c r="H5" s="74"/>
    </row>
    <row r="6" spans="1:13" s="1" customFormat="1" ht="15.75">
      <c r="A6" s="332" t="s">
        <v>416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1" s="1" customFormat="1" ht="12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s="1" customFormat="1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2:13" ht="15">
      <c r="L9" s="12"/>
      <c r="M9" s="12"/>
    </row>
    <row r="10" spans="1:13" ht="18" customHeight="1">
      <c r="A10" s="152"/>
      <c r="B10" s="334" t="s">
        <v>140</v>
      </c>
      <c r="C10" s="334"/>
      <c r="D10" s="334"/>
      <c r="E10" s="334" t="s">
        <v>81</v>
      </c>
      <c r="F10" s="334"/>
      <c r="G10" s="334"/>
      <c r="H10" s="334" t="s">
        <v>30</v>
      </c>
      <c r="I10" s="334"/>
      <c r="J10" s="334"/>
      <c r="K10" s="334" t="s">
        <v>82</v>
      </c>
      <c r="L10" s="334"/>
      <c r="M10" s="334"/>
    </row>
    <row r="11" spans="1:13" ht="41.25" customHeight="1">
      <c r="A11" s="212" t="s">
        <v>2</v>
      </c>
      <c r="B11" s="213" t="s">
        <v>300</v>
      </c>
      <c r="C11" s="213" t="s">
        <v>415</v>
      </c>
      <c r="D11" s="213" t="s">
        <v>413</v>
      </c>
      <c r="E11" s="213" t="s">
        <v>300</v>
      </c>
      <c r="F11" s="213" t="s">
        <v>415</v>
      </c>
      <c r="G11" s="213" t="s">
        <v>413</v>
      </c>
      <c r="H11" s="213" t="s">
        <v>300</v>
      </c>
      <c r="I11" s="213" t="s">
        <v>415</v>
      </c>
      <c r="J11" s="213" t="s">
        <v>413</v>
      </c>
      <c r="K11" s="213" t="s">
        <v>300</v>
      </c>
      <c r="L11" s="213" t="s">
        <v>415</v>
      </c>
      <c r="M11" s="213" t="s">
        <v>413</v>
      </c>
    </row>
    <row r="12" spans="1:13" ht="14.25" customHeight="1">
      <c r="A12" s="116" t="s">
        <v>3</v>
      </c>
      <c r="B12" s="13">
        <f>E12+H12+K12</f>
        <v>2340916</v>
      </c>
      <c r="C12" s="13">
        <f aca="true" t="shared" si="0" ref="C12:D20">F12+I12+L12</f>
        <v>2003126</v>
      </c>
      <c r="D12" s="13">
        <f t="shared" si="0"/>
        <v>2780633</v>
      </c>
      <c r="E12" s="59">
        <v>1138672</v>
      </c>
      <c r="F12" s="59">
        <v>672182</v>
      </c>
      <c r="G12" s="59">
        <v>1138672</v>
      </c>
      <c r="H12" s="13">
        <v>526445</v>
      </c>
      <c r="I12" s="13">
        <v>432554</v>
      </c>
      <c r="J12" s="13">
        <v>597173</v>
      </c>
      <c r="K12" s="13">
        <v>675799</v>
      </c>
      <c r="L12" s="13">
        <v>898390</v>
      </c>
      <c r="M12" s="13">
        <v>1044788</v>
      </c>
    </row>
    <row r="13" spans="1:13" ht="15" customHeight="1">
      <c r="A13" s="13" t="s">
        <v>4</v>
      </c>
      <c r="B13" s="13">
        <f aca="true" t="shared" si="1" ref="B13:B21">E13+H13+K13</f>
        <v>447267</v>
      </c>
      <c r="C13" s="13">
        <f t="shared" si="0"/>
        <v>265675</v>
      </c>
      <c r="D13" s="13">
        <f t="shared" si="0"/>
        <v>501967</v>
      </c>
      <c r="E13" s="13">
        <v>237267</v>
      </c>
      <c r="F13" s="13">
        <v>78976</v>
      </c>
      <c r="G13" s="13">
        <v>241967</v>
      </c>
      <c r="H13" s="13">
        <v>200000</v>
      </c>
      <c r="I13" s="13">
        <v>182799</v>
      </c>
      <c r="J13" s="13">
        <v>250000</v>
      </c>
      <c r="K13" s="13">
        <v>10000</v>
      </c>
      <c r="L13" s="13">
        <v>3900</v>
      </c>
      <c r="M13" s="13">
        <v>10000</v>
      </c>
    </row>
    <row r="14" spans="1:13" ht="15" customHeight="1">
      <c r="A14" s="13" t="s">
        <v>5</v>
      </c>
      <c r="B14" s="13">
        <f t="shared" si="1"/>
        <v>9080619</v>
      </c>
      <c r="C14" s="13">
        <f t="shared" si="0"/>
        <v>6334249</v>
      </c>
      <c r="D14" s="13">
        <f t="shared" si="0"/>
        <v>9452329</v>
      </c>
      <c r="E14" s="13">
        <v>8357065</v>
      </c>
      <c r="F14" s="13">
        <v>5501583</v>
      </c>
      <c r="G14" s="13">
        <v>8375886</v>
      </c>
      <c r="H14" s="13"/>
      <c r="I14" s="13">
        <v>56340</v>
      </c>
      <c r="J14" s="13">
        <v>56500</v>
      </c>
      <c r="K14" s="13">
        <v>723554</v>
      </c>
      <c r="L14" s="13">
        <v>776326</v>
      </c>
      <c r="M14" s="13">
        <v>1019943</v>
      </c>
    </row>
    <row r="15" spans="1:13" ht="15" customHeight="1">
      <c r="A15" s="13" t="s">
        <v>6</v>
      </c>
      <c r="B15" s="13">
        <f t="shared" si="1"/>
        <v>1050231</v>
      </c>
      <c r="C15" s="13">
        <f t="shared" si="0"/>
        <v>722753</v>
      </c>
      <c r="D15" s="13">
        <f t="shared" si="0"/>
        <v>1082775</v>
      </c>
      <c r="E15" s="13">
        <v>216231</v>
      </c>
      <c r="F15" s="13">
        <v>137753</v>
      </c>
      <c r="G15" s="13">
        <v>248775</v>
      </c>
      <c r="H15" s="13"/>
      <c r="I15" s="13"/>
      <c r="J15" s="13"/>
      <c r="K15" s="13">
        <v>834000</v>
      </c>
      <c r="L15" s="13">
        <v>585000</v>
      </c>
      <c r="M15" s="13">
        <v>834000</v>
      </c>
    </row>
    <row r="16" spans="1:13" ht="30.75" customHeight="1">
      <c r="A16" s="117" t="s">
        <v>7</v>
      </c>
      <c r="B16" s="13">
        <f t="shared" si="1"/>
        <v>1490990</v>
      </c>
      <c r="C16" s="13">
        <f t="shared" si="0"/>
        <v>1318574</v>
      </c>
      <c r="D16" s="13">
        <f t="shared" si="0"/>
        <v>1618697</v>
      </c>
      <c r="E16" s="13">
        <v>950069</v>
      </c>
      <c r="F16" s="13">
        <v>760641</v>
      </c>
      <c r="G16" s="13">
        <v>950155</v>
      </c>
      <c r="H16" s="13"/>
      <c r="I16" s="13"/>
      <c r="J16" s="13"/>
      <c r="K16" s="13">
        <v>540921</v>
      </c>
      <c r="L16" s="13">
        <v>557933</v>
      </c>
      <c r="M16" s="13">
        <v>668542</v>
      </c>
    </row>
    <row r="17" spans="1:13" ht="31.5" customHeight="1">
      <c r="A17" s="117" t="s">
        <v>8</v>
      </c>
      <c r="B17" s="13">
        <f t="shared" si="1"/>
        <v>6153078</v>
      </c>
      <c r="C17" s="13">
        <f t="shared" si="0"/>
        <v>3485597</v>
      </c>
      <c r="D17" s="13">
        <f t="shared" si="0"/>
        <v>6232787</v>
      </c>
      <c r="E17" s="13"/>
      <c r="F17" s="13"/>
      <c r="G17" s="13"/>
      <c r="H17" s="13"/>
      <c r="I17" s="13"/>
      <c r="J17" s="13"/>
      <c r="K17" s="13">
        <v>6153078</v>
      </c>
      <c r="L17" s="13">
        <v>3485597</v>
      </c>
      <c r="M17" s="13">
        <v>6232787</v>
      </c>
    </row>
    <row r="18" spans="1:13" ht="29.25" customHeight="1">
      <c r="A18" s="117" t="s">
        <v>9</v>
      </c>
      <c r="B18" s="13">
        <f t="shared" si="1"/>
        <v>2066053</v>
      </c>
      <c r="C18" s="13">
        <f t="shared" si="0"/>
        <v>1234542</v>
      </c>
      <c r="D18" s="13">
        <f t="shared" si="0"/>
        <v>1807504</v>
      </c>
      <c r="E18" s="13">
        <v>642875</v>
      </c>
      <c r="F18" s="13">
        <v>384841</v>
      </c>
      <c r="G18" s="13">
        <v>642907</v>
      </c>
      <c r="H18" s="13">
        <v>380368</v>
      </c>
      <c r="I18" s="13">
        <v>251894</v>
      </c>
      <c r="J18" s="13">
        <v>349396</v>
      </c>
      <c r="K18" s="13">
        <v>1042810</v>
      </c>
      <c r="L18" s="13">
        <v>597807</v>
      </c>
      <c r="M18" s="13">
        <v>815201</v>
      </c>
    </row>
    <row r="19" spans="1:13" ht="31.5" customHeight="1">
      <c r="A19" s="117" t="s">
        <v>10</v>
      </c>
      <c r="B19" s="13">
        <f t="shared" si="1"/>
        <v>3954252</v>
      </c>
      <c r="C19" s="13">
        <f t="shared" si="0"/>
        <v>1211893</v>
      </c>
      <c r="D19" s="13">
        <f t="shared" si="0"/>
        <v>3136378</v>
      </c>
      <c r="E19" s="13">
        <v>42141</v>
      </c>
      <c r="F19" s="13">
        <v>42141</v>
      </c>
      <c r="G19" s="13">
        <v>42141</v>
      </c>
      <c r="H19" s="13"/>
      <c r="I19" s="13"/>
      <c r="J19" s="13"/>
      <c r="K19" s="13">
        <v>3912111</v>
      </c>
      <c r="L19" s="13">
        <v>1169752</v>
      </c>
      <c r="M19" s="13">
        <v>3094237</v>
      </c>
    </row>
    <row r="20" spans="1:13" ht="15" customHeight="1">
      <c r="A20" s="13" t="s">
        <v>11</v>
      </c>
      <c r="B20" s="13">
        <f t="shared" si="1"/>
        <v>187528</v>
      </c>
      <c r="C20" s="13">
        <f t="shared" si="0"/>
        <v>193297</v>
      </c>
      <c r="D20" s="13">
        <f>G20+J20+M20</f>
        <v>219528</v>
      </c>
      <c r="E20" s="13">
        <v>55</v>
      </c>
      <c r="F20" s="13">
        <v>15</v>
      </c>
      <c r="G20" s="13">
        <v>55</v>
      </c>
      <c r="H20" s="13"/>
      <c r="I20" s="13"/>
      <c r="J20" s="13"/>
      <c r="K20" s="13">
        <v>187473</v>
      </c>
      <c r="L20" s="13">
        <v>193282</v>
      </c>
      <c r="M20" s="13">
        <v>219473</v>
      </c>
    </row>
    <row r="21" spans="1:13" ht="15" customHeight="1">
      <c r="A21" s="13" t="s">
        <v>12</v>
      </c>
      <c r="B21" s="13">
        <f t="shared" si="1"/>
        <v>417810</v>
      </c>
      <c r="C21" s="13">
        <f>F21+L21</f>
        <v>0</v>
      </c>
      <c r="D21" s="13">
        <f>G21+I21+M21</f>
        <v>136402</v>
      </c>
      <c r="E21" s="13">
        <v>50000</v>
      </c>
      <c r="F21" s="13"/>
      <c r="G21" s="13">
        <v>36402</v>
      </c>
      <c r="H21" s="13"/>
      <c r="I21" s="13"/>
      <c r="K21" s="13">
        <v>367810</v>
      </c>
      <c r="L21" s="13"/>
      <c r="M21" s="13">
        <v>100000</v>
      </c>
    </row>
    <row r="22" spans="1:13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8.75" customHeight="1">
      <c r="A23" s="62" t="s">
        <v>182</v>
      </c>
      <c r="B23" s="62">
        <f>SUM(B12:B21)</f>
        <v>27188744</v>
      </c>
      <c r="C23" s="62">
        <f>SUM(C12:C21)</f>
        <v>16769706</v>
      </c>
      <c r="D23" s="62">
        <f>SUM(D12:D21)</f>
        <v>26969000</v>
      </c>
      <c r="E23" s="62">
        <f>SUM(E12:E21)</f>
        <v>11634375</v>
      </c>
      <c r="F23" s="62">
        <f aca="true" t="shared" si="2" ref="F23:K23">SUM(F12:F21)</f>
        <v>7578132</v>
      </c>
      <c r="G23" s="62">
        <f t="shared" si="2"/>
        <v>11676960</v>
      </c>
      <c r="H23" s="62">
        <f t="shared" si="2"/>
        <v>1106813</v>
      </c>
      <c r="I23" s="62">
        <f>SUM(I12:I21)</f>
        <v>923587</v>
      </c>
      <c r="J23" s="62">
        <f t="shared" si="2"/>
        <v>1253069</v>
      </c>
      <c r="K23" s="62">
        <f t="shared" si="2"/>
        <v>14447556</v>
      </c>
      <c r="L23" s="62">
        <f>SUM(L12:L21)</f>
        <v>8267987</v>
      </c>
      <c r="M23" s="62">
        <f>SUM(M12:M21)</f>
        <v>14038971</v>
      </c>
    </row>
    <row r="24" spans="3:13" ht="15" customHeight="1">
      <c r="C24" s="222"/>
      <c r="D24" s="222"/>
      <c r="F24" s="222"/>
      <c r="G24" s="222"/>
      <c r="I24" s="222"/>
      <c r="J24" s="222"/>
      <c r="L24" s="222"/>
      <c r="M24" s="222"/>
    </row>
    <row r="27" spans="2:12" ht="15.75">
      <c r="B27" s="110" t="s">
        <v>405</v>
      </c>
      <c r="I27" s="110" t="s">
        <v>408</v>
      </c>
      <c r="J27" s="16"/>
      <c r="K27" s="16"/>
      <c r="L27" s="16"/>
    </row>
    <row r="28" spans="2:9" ht="15.75">
      <c r="B28" s="110" t="s">
        <v>406</v>
      </c>
      <c r="I28" s="110" t="s">
        <v>409</v>
      </c>
    </row>
    <row r="29" spans="2:9" ht="15.75">
      <c r="B29" s="110" t="s">
        <v>407</v>
      </c>
      <c r="I29" s="110" t="s">
        <v>410</v>
      </c>
    </row>
  </sheetData>
  <sheetProtection/>
  <mergeCells count="6">
    <mergeCell ref="A3:M3"/>
    <mergeCell ref="A6:M6"/>
    <mergeCell ref="B10:D10"/>
    <mergeCell ref="E10:G10"/>
    <mergeCell ref="H10:J10"/>
    <mergeCell ref="K10:M10"/>
  </mergeCells>
  <printOptions/>
  <pageMargins left="0.41" right="0.16" top="0.38" bottom="0.17" header="0.22" footer="0.16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1">
      <selection activeCell="O16" sqref="O16"/>
    </sheetView>
  </sheetViews>
  <sheetFormatPr defaultColWidth="23.28125" defaultRowHeight="12"/>
  <cols>
    <col min="1" max="1" width="25.28125" style="5" customWidth="1"/>
    <col min="2" max="13" width="12.140625" style="5" customWidth="1"/>
    <col min="14" max="16384" width="23.28125" style="5" customWidth="1"/>
  </cols>
  <sheetData>
    <row r="3" spans="1:13" ht="18.75">
      <c r="A3" s="329" t="s">
        <v>186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2" ht="15">
      <c r="A4" s="24"/>
      <c r="B4" s="24"/>
      <c r="L4" s="17" t="s">
        <v>264</v>
      </c>
    </row>
    <row r="6" spans="1:13" ht="15.75">
      <c r="A6" s="332" t="s">
        <v>417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1" s="1" customFormat="1" ht="12.75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</row>
    <row r="8" spans="1:11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ht="15">
      <c r="H9" s="74"/>
    </row>
    <row r="10" spans="1:13" ht="21" customHeight="1">
      <c r="A10" s="215"/>
      <c r="B10" s="336" t="s">
        <v>140</v>
      </c>
      <c r="C10" s="336"/>
      <c r="D10" s="336"/>
      <c r="E10" s="336" t="s">
        <v>81</v>
      </c>
      <c r="F10" s="336"/>
      <c r="G10" s="336"/>
      <c r="H10" s="336" t="s">
        <v>30</v>
      </c>
      <c r="I10" s="336"/>
      <c r="J10" s="336"/>
      <c r="K10" s="336" t="s">
        <v>82</v>
      </c>
      <c r="L10" s="336"/>
      <c r="M10" s="336"/>
    </row>
    <row r="11" spans="1:13" ht="42.75" customHeight="1">
      <c r="A11" s="214" t="s">
        <v>13</v>
      </c>
      <c r="B11" s="168" t="s">
        <v>300</v>
      </c>
      <c r="C11" s="168" t="s">
        <v>415</v>
      </c>
      <c r="D11" s="168" t="s">
        <v>413</v>
      </c>
      <c r="E11" s="168" t="s">
        <v>300</v>
      </c>
      <c r="F11" s="168" t="s">
        <v>415</v>
      </c>
      <c r="G11" s="168" t="s">
        <v>413</v>
      </c>
      <c r="H11" s="168" t="s">
        <v>300</v>
      </c>
      <c r="I11" s="168" t="s">
        <v>415</v>
      </c>
      <c r="J11" s="168" t="s">
        <v>413</v>
      </c>
      <c r="K11" s="168" t="s">
        <v>300</v>
      </c>
      <c r="L11" s="168" t="s">
        <v>415</v>
      </c>
      <c r="M11" s="168" t="s">
        <v>413</v>
      </c>
    </row>
    <row r="12" spans="1:13" ht="15">
      <c r="A12" s="13" t="s">
        <v>14</v>
      </c>
      <c r="B12" s="13">
        <f aca="true" t="shared" si="0" ref="B12:D27">E12+H12+K12</f>
        <v>18415205</v>
      </c>
      <c r="C12" s="13">
        <f t="shared" si="0"/>
        <v>10786117</v>
      </c>
      <c r="D12" s="13">
        <f t="shared" si="0"/>
        <v>18159217</v>
      </c>
      <c r="E12" s="13">
        <v>5595219</v>
      </c>
      <c r="F12" s="13">
        <v>3604673</v>
      </c>
      <c r="G12" s="13">
        <v>5629189</v>
      </c>
      <c r="H12" s="13">
        <v>1050876</v>
      </c>
      <c r="I12" s="13">
        <v>886707</v>
      </c>
      <c r="J12" s="13">
        <v>1201770</v>
      </c>
      <c r="K12" s="13">
        <v>11769110</v>
      </c>
      <c r="L12" s="13">
        <v>6294737</v>
      </c>
      <c r="M12" s="13">
        <v>11328258</v>
      </c>
    </row>
    <row r="13" spans="1:13" ht="15">
      <c r="A13" s="13" t="s">
        <v>15</v>
      </c>
      <c r="B13" s="13">
        <f t="shared" si="0"/>
        <v>0</v>
      </c>
      <c r="C13" s="13">
        <f t="shared" si="0"/>
        <v>46626</v>
      </c>
      <c r="D13" s="13">
        <f t="shared" si="0"/>
        <v>0</v>
      </c>
      <c r="E13" s="13"/>
      <c r="F13" s="13">
        <v>7637</v>
      </c>
      <c r="G13" s="13"/>
      <c r="H13" s="13"/>
      <c r="I13" s="13"/>
      <c r="J13" s="13"/>
      <c r="K13" s="13"/>
      <c r="L13" s="13">
        <v>38989</v>
      </c>
      <c r="M13" s="13"/>
    </row>
    <row r="14" spans="1:13" ht="15">
      <c r="A14" s="13" t="s">
        <v>16</v>
      </c>
      <c r="B14" s="13">
        <f t="shared" si="0"/>
        <v>0</v>
      </c>
      <c r="C14" s="13">
        <f t="shared" si="0"/>
        <v>64982</v>
      </c>
      <c r="D14" s="13">
        <f t="shared" si="0"/>
        <v>0</v>
      </c>
      <c r="E14" s="13"/>
      <c r="F14" s="13">
        <v>7701</v>
      </c>
      <c r="G14" s="13"/>
      <c r="H14" s="13"/>
      <c r="I14" s="13"/>
      <c r="J14" s="13"/>
      <c r="K14" s="13"/>
      <c r="L14" s="13">
        <v>57281</v>
      </c>
      <c r="M14" s="13"/>
    </row>
    <row r="15" spans="1:13" ht="15">
      <c r="A15" s="13" t="s">
        <v>17</v>
      </c>
      <c r="B15" s="13">
        <f t="shared" si="0"/>
        <v>0</v>
      </c>
      <c r="C15" s="13">
        <f t="shared" si="0"/>
        <v>185668</v>
      </c>
      <c r="D15" s="13">
        <f t="shared" si="0"/>
        <v>0</v>
      </c>
      <c r="E15" s="13"/>
      <c r="F15" s="13">
        <v>48491</v>
      </c>
      <c r="G15" s="13"/>
      <c r="H15" s="13"/>
      <c r="I15" s="13"/>
      <c r="J15" s="13"/>
      <c r="K15" s="13"/>
      <c r="L15" s="13">
        <v>137177</v>
      </c>
      <c r="M15" s="13"/>
    </row>
    <row r="16" spans="1:13" ht="15">
      <c r="A16" s="13" t="s">
        <v>18</v>
      </c>
      <c r="B16" s="13">
        <f t="shared" si="0"/>
        <v>0</v>
      </c>
      <c r="C16" s="13">
        <f t="shared" si="0"/>
        <v>60280</v>
      </c>
      <c r="D16" s="13">
        <f t="shared" si="0"/>
        <v>0</v>
      </c>
      <c r="E16" s="13"/>
      <c r="F16" s="13">
        <v>6302</v>
      </c>
      <c r="G16" s="13"/>
      <c r="H16" s="13"/>
      <c r="I16" s="13"/>
      <c r="J16" s="13"/>
      <c r="K16" s="13"/>
      <c r="L16" s="13">
        <v>53978</v>
      </c>
      <c r="M16" s="13"/>
    </row>
    <row r="17" spans="1:13" ht="15">
      <c r="A17" s="13" t="s">
        <v>19</v>
      </c>
      <c r="B17" s="13">
        <f t="shared" si="0"/>
        <v>0</v>
      </c>
      <c r="C17" s="13">
        <f t="shared" si="0"/>
        <v>28973</v>
      </c>
      <c r="D17" s="13">
        <f t="shared" si="0"/>
        <v>0</v>
      </c>
      <c r="E17" s="13"/>
      <c r="F17" s="13">
        <v>7683</v>
      </c>
      <c r="G17" s="13"/>
      <c r="H17" s="13"/>
      <c r="I17" s="13"/>
      <c r="J17" s="13"/>
      <c r="K17" s="13"/>
      <c r="L17" s="13">
        <v>21290</v>
      </c>
      <c r="M17" s="13"/>
    </row>
    <row r="18" spans="1:13" ht="15">
      <c r="A18" s="13" t="s">
        <v>20</v>
      </c>
      <c r="B18" s="13">
        <f t="shared" si="0"/>
        <v>0</v>
      </c>
      <c r="C18" s="13">
        <f t="shared" si="0"/>
        <v>35852</v>
      </c>
      <c r="D18" s="13">
        <f t="shared" si="0"/>
        <v>0</v>
      </c>
      <c r="E18" s="13"/>
      <c r="F18" s="13">
        <v>8048</v>
      </c>
      <c r="G18" s="13"/>
      <c r="H18" s="13"/>
      <c r="I18" s="13"/>
      <c r="J18" s="13"/>
      <c r="K18" s="13"/>
      <c r="L18" s="13">
        <v>27804</v>
      </c>
      <c r="M18" s="13"/>
    </row>
    <row r="19" spans="1:13" ht="15">
      <c r="A19" s="13" t="s">
        <v>290</v>
      </c>
      <c r="B19" s="13">
        <f t="shared" si="0"/>
        <v>1372563</v>
      </c>
      <c r="C19" s="13">
        <f t="shared" si="0"/>
        <v>946517</v>
      </c>
      <c r="D19" s="13">
        <f t="shared" si="0"/>
        <v>1380464</v>
      </c>
      <c r="E19" s="13">
        <v>1329029</v>
      </c>
      <c r="F19" s="13">
        <v>908962</v>
      </c>
      <c r="G19" s="13">
        <v>1330104</v>
      </c>
      <c r="H19" s="13"/>
      <c r="I19" s="13"/>
      <c r="J19" s="13"/>
      <c r="K19" s="13">
        <v>43534</v>
      </c>
      <c r="L19" s="13">
        <v>37555</v>
      </c>
      <c r="M19" s="13">
        <v>50360</v>
      </c>
    </row>
    <row r="20" spans="1:13" ht="15">
      <c r="A20" s="13" t="s">
        <v>21</v>
      </c>
      <c r="B20" s="13">
        <f t="shared" si="0"/>
        <v>1229648</v>
      </c>
      <c r="C20" s="13">
        <f t="shared" si="0"/>
        <v>747121</v>
      </c>
      <c r="D20" s="13">
        <f t="shared" si="0"/>
        <v>1240687</v>
      </c>
      <c r="E20" s="13">
        <v>1173972</v>
      </c>
      <c r="F20" s="13">
        <v>710247</v>
      </c>
      <c r="G20" s="13">
        <v>1178011</v>
      </c>
      <c r="H20" s="13"/>
      <c r="I20" s="13"/>
      <c r="J20" s="13"/>
      <c r="K20" s="13">
        <v>55676</v>
      </c>
      <c r="L20" s="13">
        <v>36874</v>
      </c>
      <c r="M20" s="13">
        <v>62676</v>
      </c>
    </row>
    <row r="21" spans="1:13" ht="15">
      <c r="A21" s="13" t="s">
        <v>293</v>
      </c>
      <c r="B21" s="13">
        <f t="shared" si="0"/>
        <v>593816</v>
      </c>
      <c r="C21" s="13">
        <f t="shared" si="0"/>
        <v>405982</v>
      </c>
      <c r="D21" s="13">
        <f t="shared" si="0"/>
        <v>601775</v>
      </c>
      <c r="E21" s="13">
        <v>538536</v>
      </c>
      <c r="F21" s="13">
        <v>355834</v>
      </c>
      <c r="G21" s="13">
        <v>539300</v>
      </c>
      <c r="H21" s="13"/>
      <c r="I21" s="13"/>
      <c r="J21" s="13"/>
      <c r="K21" s="13">
        <v>55280</v>
      </c>
      <c r="L21" s="13">
        <v>50148</v>
      </c>
      <c r="M21" s="13">
        <v>62475</v>
      </c>
    </row>
    <row r="22" spans="1:13" ht="15">
      <c r="A22" s="13" t="s">
        <v>292</v>
      </c>
      <c r="B22" s="13">
        <f t="shared" si="0"/>
        <v>2407702</v>
      </c>
      <c r="C22" s="13">
        <f t="shared" si="0"/>
        <v>1440734</v>
      </c>
      <c r="D22" s="13">
        <f t="shared" si="0"/>
        <v>2415948</v>
      </c>
      <c r="E22" s="13"/>
      <c r="F22" s="13"/>
      <c r="G22" s="13"/>
      <c r="H22" s="13"/>
      <c r="I22" s="13"/>
      <c r="J22" s="13"/>
      <c r="K22" s="13">
        <v>2407702</v>
      </c>
      <c r="L22" s="13">
        <v>1440734</v>
      </c>
      <c r="M22" s="13">
        <v>2415948</v>
      </c>
    </row>
    <row r="23" spans="1:13" ht="15">
      <c r="A23" s="13" t="s">
        <v>291</v>
      </c>
      <c r="B23" s="13">
        <f t="shared" si="0"/>
        <v>894118</v>
      </c>
      <c r="C23" s="13">
        <f t="shared" si="0"/>
        <v>688353</v>
      </c>
      <c r="D23" s="13">
        <f t="shared" si="0"/>
        <v>897168</v>
      </c>
      <c r="E23" s="13">
        <v>853306</v>
      </c>
      <c r="F23" s="13">
        <v>659203</v>
      </c>
      <c r="G23" s="13">
        <v>853356</v>
      </c>
      <c r="H23" s="13"/>
      <c r="I23" s="13"/>
      <c r="J23" s="13"/>
      <c r="K23" s="13">
        <v>40812</v>
      </c>
      <c r="L23" s="13">
        <v>29150</v>
      </c>
      <c r="M23" s="13">
        <v>43812</v>
      </c>
    </row>
    <row r="24" spans="1:13" ht="15">
      <c r="A24" s="13" t="s">
        <v>22</v>
      </c>
      <c r="B24" s="13">
        <f t="shared" si="0"/>
        <v>436441</v>
      </c>
      <c r="C24" s="13">
        <f t="shared" si="0"/>
        <v>300850</v>
      </c>
      <c r="D24" s="13">
        <f>G24+J24+M24</f>
        <v>436707</v>
      </c>
      <c r="E24" s="13">
        <v>406315</v>
      </c>
      <c r="F24" s="13">
        <v>282636</v>
      </c>
      <c r="G24" s="13">
        <v>406581</v>
      </c>
      <c r="H24" s="13"/>
      <c r="I24" s="13"/>
      <c r="J24" s="13"/>
      <c r="K24" s="13">
        <v>30126</v>
      </c>
      <c r="L24" s="13">
        <v>18214</v>
      </c>
      <c r="M24" s="13">
        <v>30126</v>
      </c>
    </row>
    <row r="25" spans="1:13" ht="15">
      <c r="A25" s="13" t="s">
        <v>23</v>
      </c>
      <c r="B25" s="13">
        <f t="shared" si="0"/>
        <v>522756</v>
      </c>
      <c r="C25" s="13">
        <f t="shared" si="0"/>
        <v>293350</v>
      </c>
      <c r="D25" s="13">
        <f t="shared" si="0"/>
        <v>523761</v>
      </c>
      <c r="E25" s="13">
        <v>477570</v>
      </c>
      <c r="F25" s="13">
        <v>269294</v>
      </c>
      <c r="G25" s="13">
        <v>478575</v>
      </c>
      <c r="H25" s="13"/>
      <c r="I25" s="13"/>
      <c r="J25" s="13"/>
      <c r="K25" s="13">
        <v>45186</v>
      </c>
      <c r="L25" s="13">
        <v>24056</v>
      </c>
      <c r="M25" s="13">
        <v>45186</v>
      </c>
    </row>
    <row r="26" spans="1:13" ht="15">
      <c r="A26" s="13" t="s">
        <v>24</v>
      </c>
      <c r="B26" s="13">
        <f t="shared" si="0"/>
        <v>306797</v>
      </c>
      <c r="C26" s="13">
        <f t="shared" si="0"/>
        <v>162648</v>
      </c>
      <c r="D26" s="13">
        <f t="shared" si="0"/>
        <v>302191</v>
      </c>
      <c r="E26" s="13">
        <v>250860</v>
      </c>
      <c r="F26" s="13">
        <v>125768</v>
      </c>
      <c r="G26" s="13">
        <v>250892</v>
      </c>
      <c r="H26" s="13">
        <v>55937</v>
      </c>
      <c r="I26" s="13">
        <v>36880</v>
      </c>
      <c r="J26" s="13">
        <v>51299</v>
      </c>
      <c r="K26" s="13"/>
      <c r="L26" s="13"/>
      <c r="M26" s="13"/>
    </row>
    <row r="27" spans="1:13" ht="15">
      <c r="A27" s="13" t="s">
        <v>296</v>
      </c>
      <c r="B27" s="13">
        <f t="shared" si="0"/>
        <v>1009698</v>
      </c>
      <c r="C27" s="13">
        <f t="shared" si="0"/>
        <v>575653</v>
      </c>
      <c r="D27" s="13">
        <f t="shared" si="0"/>
        <v>1011082</v>
      </c>
      <c r="E27" s="13">
        <v>1009568</v>
      </c>
      <c r="F27" s="13">
        <v>575653</v>
      </c>
      <c r="G27" s="13">
        <v>1010952</v>
      </c>
      <c r="H27" s="13"/>
      <c r="I27" s="13"/>
      <c r="J27" s="13"/>
      <c r="K27" s="13">
        <v>130</v>
      </c>
      <c r="L27" s="13"/>
      <c r="M27" s="13">
        <v>130</v>
      </c>
    </row>
    <row r="28" spans="1:13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6.5" customHeight="1">
      <c r="A29" s="62" t="s">
        <v>25</v>
      </c>
      <c r="B29" s="62">
        <f aca="true" t="shared" si="1" ref="B29:G29">SUM(B12:B28)</f>
        <v>27188744</v>
      </c>
      <c r="C29" s="62">
        <f t="shared" si="1"/>
        <v>16769706</v>
      </c>
      <c r="D29" s="62">
        <f t="shared" si="1"/>
        <v>26969000</v>
      </c>
      <c r="E29" s="62">
        <f t="shared" si="1"/>
        <v>11634375</v>
      </c>
      <c r="F29" s="62">
        <f t="shared" si="1"/>
        <v>7578132</v>
      </c>
      <c r="G29" s="62">
        <f t="shared" si="1"/>
        <v>11676960</v>
      </c>
      <c r="H29" s="62">
        <f aca="true" t="shared" si="2" ref="H29:M29">SUM(H12:H28)</f>
        <v>1106813</v>
      </c>
      <c r="I29" s="62">
        <f t="shared" si="2"/>
        <v>923587</v>
      </c>
      <c r="J29" s="62">
        <f t="shared" si="2"/>
        <v>1253069</v>
      </c>
      <c r="K29" s="62">
        <f t="shared" si="2"/>
        <v>14447556</v>
      </c>
      <c r="L29" s="62">
        <f t="shared" si="2"/>
        <v>8267987</v>
      </c>
      <c r="M29" s="62">
        <f t="shared" si="2"/>
        <v>14038971</v>
      </c>
    </row>
    <row r="30" spans="1:13" ht="15">
      <c r="A30" s="64"/>
      <c r="B30" s="64"/>
      <c r="C30" s="64"/>
      <c r="D30" s="23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2:9" ht="15.75">
      <c r="B34" s="110" t="s">
        <v>405</v>
      </c>
      <c r="I34" s="110" t="s">
        <v>408</v>
      </c>
    </row>
    <row r="35" spans="2:9" ht="15.75">
      <c r="B35" s="110" t="s">
        <v>406</v>
      </c>
      <c r="I35" s="110" t="s">
        <v>409</v>
      </c>
    </row>
    <row r="36" spans="2:9" ht="15.75">
      <c r="B36" s="110" t="s">
        <v>407</v>
      </c>
      <c r="I36" s="110" t="s">
        <v>410</v>
      </c>
    </row>
    <row r="37" spans="2:10" ht="15">
      <c r="B37"/>
      <c r="F37" s="118"/>
      <c r="G37" s="118"/>
      <c r="H37" s="118"/>
      <c r="I37" s="16"/>
      <c r="J37" s="16"/>
    </row>
    <row r="38" spans="2:3" ht="15">
      <c r="B38"/>
      <c r="C38" s="35"/>
    </row>
    <row r="39" ht="15">
      <c r="C39" s="35"/>
    </row>
  </sheetData>
  <sheetProtection/>
  <mergeCells count="7">
    <mergeCell ref="A3:M3"/>
    <mergeCell ref="A6:M6"/>
    <mergeCell ref="A7:K7"/>
    <mergeCell ref="B10:D10"/>
    <mergeCell ref="E10:G10"/>
    <mergeCell ref="H10:J10"/>
    <mergeCell ref="K10:M10"/>
  </mergeCells>
  <printOptions/>
  <pageMargins left="0.27" right="0.16" top="0.29" bottom="0.3" header="0.22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K19" sqref="K19"/>
    </sheetView>
  </sheetViews>
  <sheetFormatPr defaultColWidth="9.140625" defaultRowHeight="12"/>
  <cols>
    <col min="1" max="1" width="38.140625" style="1" customWidth="1"/>
    <col min="2" max="2" width="4.421875" style="1" customWidth="1"/>
    <col min="3" max="3" width="14.140625" style="1" customWidth="1"/>
    <col min="4" max="4" width="11.8515625" style="1" customWidth="1"/>
    <col min="5" max="6" width="15.421875" style="1" customWidth="1"/>
    <col min="7" max="7" width="13.7109375" style="1" customWidth="1"/>
    <col min="8" max="8" width="12.8515625" style="1" customWidth="1"/>
    <col min="9" max="16384" width="9.28125" style="1" customWidth="1"/>
  </cols>
  <sheetData>
    <row r="1" ht="12.75">
      <c r="G1" s="2" t="s">
        <v>576</v>
      </c>
    </row>
    <row r="2" spans="1:8" ht="12.75">
      <c r="A2" s="335" t="s">
        <v>507</v>
      </c>
      <c r="B2" s="335"/>
      <c r="C2" s="335"/>
      <c r="D2" s="335"/>
      <c r="E2" s="335"/>
      <c r="F2" s="335"/>
      <c r="G2" s="335"/>
      <c r="H2" s="335"/>
    </row>
    <row r="3" spans="1:8" ht="12.75">
      <c r="A3" s="335" t="s">
        <v>577</v>
      </c>
      <c r="B3" s="335"/>
      <c r="C3" s="335"/>
      <c r="D3" s="335"/>
      <c r="E3" s="335"/>
      <c r="F3" s="335"/>
      <c r="G3" s="335"/>
      <c r="H3" s="335"/>
    </row>
    <row r="4" spans="1:8" ht="12.75">
      <c r="A4" s="342" t="s">
        <v>578</v>
      </c>
      <c r="B4" s="342"/>
      <c r="C4" s="342"/>
      <c r="D4" s="342"/>
      <c r="E4" s="342"/>
      <c r="F4" s="342"/>
      <c r="G4" s="342"/>
      <c r="H4" s="342"/>
    </row>
    <row r="5" spans="1:8" ht="12.75">
      <c r="A5" s="251"/>
      <c r="B5" s="252"/>
      <c r="C5" s="253" t="s">
        <v>182</v>
      </c>
      <c r="D5" s="253" t="s">
        <v>182</v>
      </c>
      <c r="E5" s="343" t="s">
        <v>182</v>
      </c>
      <c r="F5" s="344"/>
      <c r="G5" s="343" t="s">
        <v>182</v>
      </c>
      <c r="H5" s="344"/>
    </row>
    <row r="6" spans="1:8" ht="12.75" customHeight="1">
      <c r="A6" s="345" t="s">
        <v>199</v>
      </c>
      <c r="B6" s="345" t="s">
        <v>510</v>
      </c>
      <c r="C6" s="347" t="s">
        <v>579</v>
      </c>
      <c r="D6" s="347" t="s">
        <v>580</v>
      </c>
      <c r="E6" s="338" t="s">
        <v>513</v>
      </c>
      <c r="F6" s="339"/>
      <c r="G6" s="340" t="s">
        <v>514</v>
      </c>
      <c r="H6" s="341"/>
    </row>
    <row r="7" spans="1:8" ht="11.25" customHeight="1">
      <c r="A7" s="345"/>
      <c r="B7" s="345"/>
      <c r="C7" s="347"/>
      <c r="D7" s="347"/>
      <c r="E7" s="254" t="s">
        <v>515</v>
      </c>
      <c r="F7" s="254" t="s">
        <v>516</v>
      </c>
      <c r="G7" s="254" t="s">
        <v>515</v>
      </c>
      <c r="H7" s="254" t="s">
        <v>516</v>
      </c>
    </row>
    <row r="8" spans="1:8" ht="11.25" customHeight="1">
      <c r="A8" s="345"/>
      <c r="B8" s="345"/>
      <c r="C8" s="347"/>
      <c r="D8" s="347"/>
      <c r="E8" s="254" t="s">
        <v>517</v>
      </c>
      <c r="F8" s="254" t="s">
        <v>518</v>
      </c>
      <c r="G8" s="254" t="s">
        <v>517</v>
      </c>
      <c r="H8" s="254" t="s">
        <v>518</v>
      </c>
    </row>
    <row r="9" spans="1:8" ht="12.75">
      <c r="A9" s="346"/>
      <c r="B9" s="346"/>
      <c r="C9" s="348"/>
      <c r="D9" s="348"/>
      <c r="E9" s="255"/>
      <c r="F9" s="255"/>
      <c r="G9" s="256"/>
      <c r="H9" s="255"/>
    </row>
    <row r="10" spans="1:8" s="119" customFormat="1" ht="12.75">
      <c r="A10" s="52" t="s">
        <v>262</v>
      </c>
      <c r="B10" s="52"/>
      <c r="C10" s="52">
        <v>1</v>
      </c>
      <c r="D10" s="52">
        <v>2</v>
      </c>
      <c r="E10" s="257">
        <v>3</v>
      </c>
      <c r="F10" s="8">
        <v>4</v>
      </c>
      <c r="G10" s="8">
        <v>5</v>
      </c>
      <c r="H10" s="8">
        <v>6</v>
      </c>
    </row>
    <row r="11" spans="1:8" s="119" customFormat="1" ht="12.75">
      <c r="A11" s="52"/>
      <c r="B11" s="52"/>
      <c r="C11" s="45" t="s">
        <v>519</v>
      </c>
      <c r="D11" s="259" t="s">
        <v>520</v>
      </c>
      <c r="E11" s="8"/>
      <c r="F11" s="8"/>
      <c r="G11" s="8"/>
      <c r="H11" s="8"/>
    </row>
    <row r="12" spans="1:8" ht="12.75">
      <c r="A12" s="260" t="s">
        <v>205</v>
      </c>
      <c r="B12" s="261"/>
      <c r="C12" s="262">
        <f aca="true" t="shared" si="0" ref="C12:H12">C13+C14</f>
        <v>230241</v>
      </c>
      <c r="D12" s="262">
        <f t="shared" si="0"/>
        <v>145293</v>
      </c>
      <c r="E12" s="262">
        <f t="shared" si="0"/>
        <v>230241</v>
      </c>
      <c r="F12" s="262">
        <f t="shared" si="0"/>
        <v>145293</v>
      </c>
      <c r="G12" s="262">
        <f t="shared" si="0"/>
        <v>0</v>
      </c>
      <c r="H12" s="262">
        <f t="shared" si="0"/>
        <v>0</v>
      </c>
    </row>
    <row r="13" spans="1:8" ht="12.75">
      <c r="A13" s="44">
        <v>5100</v>
      </c>
      <c r="B13" s="45"/>
      <c r="C13" s="120">
        <f>E13+G13</f>
        <v>18000</v>
      </c>
      <c r="D13" s="120">
        <f>D15</f>
        <v>14160</v>
      </c>
      <c r="E13" s="120">
        <f>E15</f>
        <v>18000</v>
      </c>
      <c r="F13" s="120">
        <f>F15</f>
        <v>14160</v>
      </c>
      <c r="G13" s="317">
        <f>G15</f>
        <v>0</v>
      </c>
      <c r="H13" s="317">
        <f>H15</f>
        <v>0</v>
      </c>
    </row>
    <row r="14" spans="1:8" ht="12.75">
      <c r="A14" s="44">
        <v>5200</v>
      </c>
      <c r="B14" s="45"/>
      <c r="C14" s="120">
        <f>E14+G14</f>
        <v>212241</v>
      </c>
      <c r="D14" s="120">
        <f>D22</f>
        <v>131133</v>
      </c>
      <c r="E14" s="120">
        <f>E22</f>
        <v>212241</v>
      </c>
      <c r="F14" s="120">
        <f>F22</f>
        <v>131133</v>
      </c>
      <c r="G14" s="317">
        <f>G22</f>
        <v>0</v>
      </c>
      <c r="H14" s="317">
        <f>H22</f>
        <v>0</v>
      </c>
    </row>
    <row r="15" spans="1:8" ht="12.75">
      <c r="A15" s="260" t="s">
        <v>206</v>
      </c>
      <c r="B15" s="261"/>
      <c r="C15" s="262">
        <f aca="true" t="shared" si="1" ref="C15:H15">+C16+C19</f>
        <v>18000</v>
      </c>
      <c r="D15" s="262">
        <f t="shared" si="1"/>
        <v>14160</v>
      </c>
      <c r="E15" s="262">
        <f t="shared" si="1"/>
        <v>18000</v>
      </c>
      <c r="F15" s="262">
        <f t="shared" si="1"/>
        <v>14160</v>
      </c>
      <c r="G15" s="262">
        <f t="shared" si="1"/>
        <v>0</v>
      </c>
      <c r="H15" s="262">
        <f t="shared" si="1"/>
        <v>0</v>
      </c>
    </row>
    <row r="16" spans="1:8" ht="25.5">
      <c r="A16" s="263" t="s">
        <v>209</v>
      </c>
      <c r="B16" s="264"/>
      <c r="C16" s="265">
        <f aca="true" t="shared" si="2" ref="C16:H16">C17+C18</f>
        <v>0</v>
      </c>
      <c r="D16" s="265">
        <f t="shared" si="2"/>
        <v>12100</v>
      </c>
      <c r="E16" s="265">
        <f t="shared" si="2"/>
        <v>0</v>
      </c>
      <c r="F16" s="265">
        <f t="shared" si="2"/>
        <v>12100</v>
      </c>
      <c r="G16" s="265">
        <f t="shared" si="2"/>
        <v>0</v>
      </c>
      <c r="H16" s="265">
        <f t="shared" si="2"/>
        <v>0</v>
      </c>
    </row>
    <row r="17" spans="1:8" ht="51">
      <c r="A17" s="318" t="s">
        <v>347</v>
      </c>
      <c r="B17" s="172">
        <v>606</v>
      </c>
      <c r="C17" s="178">
        <f>E17</f>
        <v>0</v>
      </c>
      <c r="D17" s="178">
        <f>F17</f>
        <v>6300</v>
      </c>
      <c r="E17" s="179">
        <v>0</v>
      </c>
      <c r="F17" s="179">
        <v>6300</v>
      </c>
      <c r="G17" s="310"/>
      <c r="H17" s="310"/>
    </row>
    <row r="18" spans="1:8" ht="51">
      <c r="A18" s="318" t="s">
        <v>348</v>
      </c>
      <c r="B18" s="172">
        <v>606</v>
      </c>
      <c r="C18" s="178">
        <f>E18</f>
        <v>0</v>
      </c>
      <c r="D18" s="178">
        <f>F18</f>
        <v>5800</v>
      </c>
      <c r="E18" s="179">
        <v>0</v>
      </c>
      <c r="F18" s="179">
        <v>5800</v>
      </c>
      <c r="G18" s="310"/>
      <c r="H18" s="310"/>
    </row>
    <row r="19" spans="1:8" s="38" customFormat="1" ht="30.75" customHeight="1">
      <c r="A19" s="263" t="s">
        <v>210</v>
      </c>
      <c r="B19" s="264"/>
      <c r="C19" s="265">
        <f aca="true" t="shared" si="3" ref="C19:H19">C20+C21</f>
        <v>18000</v>
      </c>
      <c r="D19" s="265">
        <f t="shared" si="3"/>
        <v>2060</v>
      </c>
      <c r="E19" s="265">
        <f t="shared" si="3"/>
        <v>18000</v>
      </c>
      <c r="F19" s="265">
        <f t="shared" si="3"/>
        <v>2060</v>
      </c>
      <c r="G19" s="265">
        <f t="shared" si="3"/>
        <v>0</v>
      </c>
      <c r="H19" s="265">
        <f t="shared" si="3"/>
        <v>0</v>
      </c>
    </row>
    <row r="20" spans="1:8" s="38" customFormat="1" ht="38.25">
      <c r="A20" s="170" t="s">
        <v>350</v>
      </c>
      <c r="B20" s="172">
        <v>714</v>
      </c>
      <c r="C20" s="121">
        <f>E20</f>
        <v>18000</v>
      </c>
      <c r="D20" s="51">
        <f>F20</f>
        <v>0</v>
      </c>
      <c r="E20" s="40">
        <v>18000</v>
      </c>
      <c r="F20" s="40">
        <v>0</v>
      </c>
      <c r="G20" s="40"/>
      <c r="H20" s="40"/>
    </row>
    <row r="21" spans="1:8" s="38" customFormat="1" ht="12.75">
      <c r="A21" s="170" t="s">
        <v>530</v>
      </c>
      <c r="B21" s="172">
        <v>738</v>
      </c>
      <c r="C21" s="121">
        <f>E21</f>
        <v>0</v>
      </c>
      <c r="D21" s="51">
        <f>F21</f>
        <v>2060</v>
      </c>
      <c r="E21" s="40">
        <v>0</v>
      </c>
      <c r="F21" s="40">
        <v>2060</v>
      </c>
      <c r="G21" s="40"/>
      <c r="H21" s="40"/>
    </row>
    <row r="22" spans="1:8" ht="12.75">
      <c r="A22" s="260" t="s">
        <v>212</v>
      </c>
      <c r="B22" s="261"/>
      <c r="C22" s="262">
        <f aca="true" t="shared" si="4" ref="C22:H22">C23+C29+C45+C49+C58+C63</f>
        <v>212241</v>
      </c>
      <c r="D22" s="262">
        <f t="shared" si="4"/>
        <v>131133</v>
      </c>
      <c r="E22" s="262">
        <f t="shared" si="4"/>
        <v>212241</v>
      </c>
      <c r="F22" s="262">
        <f t="shared" si="4"/>
        <v>131133</v>
      </c>
      <c r="G22" s="262">
        <f t="shared" si="4"/>
        <v>0</v>
      </c>
      <c r="H22" s="262">
        <f t="shared" si="4"/>
        <v>0</v>
      </c>
    </row>
    <row r="23" spans="1:8" ht="12.75">
      <c r="A23" s="263" t="s">
        <v>213</v>
      </c>
      <c r="B23" s="284"/>
      <c r="C23" s="265">
        <f aca="true" t="shared" si="5" ref="C23:H23">C24+C26</f>
        <v>14100</v>
      </c>
      <c r="D23" s="265">
        <f t="shared" si="5"/>
        <v>6000</v>
      </c>
      <c r="E23" s="265">
        <f t="shared" si="5"/>
        <v>14100</v>
      </c>
      <c r="F23" s="265">
        <f t="shared" si="5"/>
        <v>6000</v>
      </c>
      <c r="G23" s="265">
        <f t="shared" si="5"/>
        <v>0</v>
      </c>
      <c r="H23" s="265">
        <f t="shared" si="5"/>
        <v>0</v>
      </c>
    </row>
    <row r="24" spans="1:8" ht="12.75">
      <c r="A24" s="292">
        <v>5201</v>
      </c>
      <c r="B24" s="264"/>
      <c r="C24" s="265">
        <f aca="true" t="shared" si="6" ref="C24:H24">C25</f>
        <v>7100</v>
      </c>
      <c r="D24" s="265">
        <f t="shared" si="6"/>
        <v>3000</v>
      </c>
      <c r="E24" s="265">
        <f t="shared" si="6"/>
        <v>7100</v>
      </c>
      <c r="F24" s="265">
        <f t="shared" si="6"/>
        <v>3000</v>
      </c>
      <c r="G24" s="265">
        <f t="shared" si="6"/>
        <v>0</v>
      </c>
      <c r="H24" s="265">
        <f t="shared" si="6"/>
        <v>0</v>
      </c>
    </row>
    <row r="25" spans="1:8" ht="12.75">
      <c r="A25" s="46" t="s">
        <v>534</v>
      </c>
      <c r="B25" s="47">
        <v>122</v>
      </c>
      <c r="C25" s="121">
        <f>E25+G25</f>
        <v>7100</v>
      </c>
      <c r="D25" s="51">
        <f>H25+F25</f>
        <v>3000</v>
      </c>
      <c r="E25" s="3">
        <v>7100</v>
      </c>
      <c r="F25" s="3">
        <v>3000</v>
      </c>
      <c r="G25" s="3"/>
      <c r="H25" s="3"/>
    </row>
    <row r="26" spans="1:8" ht="12.75">
      <c r="A26" s="292">
        <v>5203</v>
      </c>
      <c r="B26" s="264"/>
      <c r="C26" s="265">
        <f aca="true" t="shared" si="7" ref="C26:H26">C27+C28</f>
        <v>7000</v>
      </c>
      <c r="D26" s="265">
        <f t="shared" si="7"/>
        <v>3000</v>
      </c>
      <c r="E26" s="265">
        <f t="shared" si="7"/>
        <v>7000</v>
      </c>
      <c r="F26" s="265">
        <f t="shared" si="7"/>
        <v>3000</v>
      </c>
      <c r="G26" s="265">
        <f t="shared" si="7"/>
        <v>0</v>
      </c>
      <c r="H26" s="265">
        <f t="shared" si="7"/>
        <v>0</v>
      </c>
    </row>
    <row r="27" spans="1:8" ht="12.75">
      <c r="A27" s="171" t="s">
        <v>535</v>
      </c>
      <c r="B27" s="172">
        <v>122</v>
      </c>
      <c r="C27" s="121">
        <f>E27+G27</f>
        <v>3000</v>
      </c>
      <c r="D27" s="51">
        <f>H27+F27</f>
        <v>2000</v>
      </c>
      <c r="E27" s="3">
        <v>3000</v>
      </c>
      <c r="F27" s="3">
        <v>2000</v>
      </c>
      <c r="G27" s="3"/>
      <c r="H27" s="3"/>
    </row>
    <row r="28" spans="1:8" ht="12.75">
      <c r="A28" s="171" t="s">
        <v>581</v>
      </c>
      <c r="B28" s="172">
        <v>122</v>
      </c>
      <c r="C28" s="121">
        <f>E28+G28</f>
        <v>4000</v>
      </c>
      <c r="D28" s="51">
        <f>H28+F28</f>
        <v>1000</v>
      </c>
      <c r="E28" s="3">
        <v>4000</v>
      </c>
      <c r="F28" s="3">
        <v>1000</v>
      </c>
      <c r="G28" s="3"/>
      <c r="H28" s="3"/>
    </row>
    <row r="29" spans="1:8" ht="12.75">
      <c r="A29" s="263" t="s">
        <v>214</v>
      </c>
      <c r="B29" s="284"/>
      <c r="C29" s="265">
        <f aca="true" t="shared" si="8" ref="C29:H29">C30+C32+C34</f>
        <v>14200</v>
      </c>
      <c r="D29" s="265">
        <f t="shared" si="8"/>
        <v>40449</v>
      </c>
      <c r="E29" s="265">
        <f t="shared" si="8"/>
        <v>14200</v>
      </c>
      <c r="F29" s="265">
        <f t="shared" si="8"/>
        <v>40449</v>
      </c>
      <c r="G29" s="265">
        <f t="shared" si="8"/>
        <v>0</v>
      </c>
      <c r="H29" s="265">
        <f t="shared" si="8"/>
        <v>0</v>
      </c>
    </row>
    <row r="30" spans="1:8" ht="12.75">
      <c r="A30" s="292">
        <v>5201</v>
      </c>
      <c r="B30" s="264"/>
      <c r="C30" s="265">
        <f aca="true" t="shared" si="9" ref="C30:H30">C31</f>
        <v>0</v>
      </c>
      <c r="D30" s="265">
        <f t="shared" si="9"/>
        <v>0</v>
      </c>
      <c r="E30" s="265">
        <f t="shared" si="9"/>
        <v>0</v>
      </c>
      <c r="F30" s="265">
        <f t="shared" si="9"/>
        <v>0</v>
      </c>
      <c r="G30" s="265">
        <f t="shared" si="9"/>
        <v>0</v>
      </c>
      <c r="H30" s="265">
        <f t="shared" si="9"/>
        <v>0</v>
      </c>
    </row>
    <row r="31" spans="1:8" ht="12.75">
      <c r="A31" s="46"/>
      <c r="B31" s="47"/>
      <c r="C31" s="121">
        <f>E31+G31</f>
        <v>0</v>
      </c>
      <c r="D31" s="51">
        <f>H31+F31</f>
        <v>0</v>
      </c>
      <c r="E31" s="48"/>
      <c r="F31" s="48"/>
      <c r="G31" s="3"/>
      <c r="H31" s="3"/>
    </row>
    <row r="32" spans="1:8" ht="12.75">
      <c r="A32" s="292">
        <v>5203</v>
      </c>
      <c r="B32" s="264"/>
      <c r="C32" s="265">
        <f aca="true" t="shared" si="10" ref="C32:H32">C33</f>
        <v>3000</v>
      </c>
      <c r="D32" s="265">
        <f t="shared" si="10"/>
        <v>0</v>
      </c>
      <c r="E32" s="265">
        <f t="shared" si="10"/>
        <v>3000</v>
      </c>
      <c r="F32" s="265">
        <f t="shared" si="10"/>
        <v>0</v>
      </c>
      <c r="G32" s="265">
        <f t="shared" si="10"/>
        <v>0</v>
      </c>
      <c r="H32" s="265">
        <f t="shared" si="10"/>
        <v>0</v>
      </c>
    </row>
    <row r="33" spans="1:8" ht="12.75">
      <c r="A33" s="46" t="s">
        <v>357</v>
      </c>
      <c r="B33" s="47">
        <v>311</v>
      </c>
      <c r="C33" s="121">
        <f>E33+G33</f>
        <v>3000</v>
      </c>
      <c r="D33" s="51">
        <f>H33+F33</f>
        <v>0</v>
      </c>
      <c r="E33" s="50">
        <v>3000</v>
      </c>
      <c r="F33" s="50">
        <v>0</v>
      </c>
      <c r="G33" s="3"/>
      <c r="H33" s="3"/>
    </row>
    <row r="34" spans="1:8" ht="12.75">
      <c r="A34" s="292">
        <v>5205</v>
      </c>
      <c r="B34" s="264"/>
      <c r="C34" s="265">
        <f aca="true" t="shared" si="11" ref="C34:H34">C35+C43+C44+C36+C37+C38+C39+C40+C41+C42</f>
        <v>11200</v>
      </c>
      <c r="D34" s="265">
        <f t="shared" si="11"/>
        <v>40449</v>
      </c>
      <c r="E34" s="265">
        <f t="shared" si="11"/>
        <v>11200</v>
      </c>
      <c r="F34" s="265">
        <f t="shared" si="11"/>
        <v>40449</v>
      </c>
      <c r="G34" s="265">
        <f t="shared" si="11"/>
        <v>0</v>
      </c>
      <c r="H34" s="265">
        <f t="shared" si="11"/>
        <v>0</v>
      </c>
    </row>
    <row r="35" spans="1:8" ht="12.75">
      <c r="A35" s="171" t="s">
        <v>546</v>
      </c>
      <c r="B35" s="172">
        <v>311</v>
      </c>
      <c r="C35" s="121">
        <f>E35+G35</f>
        <v>0</v>
      </c>
      <c r="D35" s="51">
        <f>H35+F35</f>
        <v>9450</v>
      </c>
      <c r="E35" s="50">
        <v>0</v>
      </c>
      <c r="F35" s="50">
        <v>9450</v>
      </c>
      <c r="G35" s="121"/>
      <c r="H35" s="121"/>
    </row>
    <row r="36" spans="1:8" ht="12.75">
      <c r="A36" s="171" t="s">
        <v>547</v>
      </c>
      <c r="B36" s="172">
        <v>311</v>
      </c>
      <c r="C36" s="121">
        <f aca="true" t="shared" si="12" ref="C36:C41">E36+G36</f>
        <v>0</v>
      </c>
      <c r="D36" s="51">
        <f aca="true" t="shared" si="13" ref="D36:D41">H36+F36</f>
        <v>1928</v>
      </c>
      <c r="E36" s="50">
        <v>0</v>
      </c>
      <c r="F36" s="50">
        <v>1928</v>
      </c>
      <c r="G36" s="121"/>
      <c r="H36" s="121"/>
    </row>
    <row r="37" spans="1:8" ht="12.75">
      <c r="A37" s="171" t="s">
        <v>548</v>
      </c>
      <c r="B37" s="172">
        <v>311</v>
      </c>
      <c r="C37" s="121">
        <f t="shared" si="12"/>
        <v>0</v>
      </c>
      <c r="D37" s="51">
        <f t="shared" si="13"/>
        <v>8271</v>
      </c>
      <c r="E37" s="50">
        <v>0</v>
      </c>
      <c r="F37" s="50">
        <v>8271</v>
      </c>
      <c r="G37" s="121"/>
      <c r="H37" s="121"/>
    </row>
    <row r="38" spans="1:8" ht="12.75">
      <c r="A38" s="171" t="s">
        <v>549</v>
      </c>
      <c r="B38" s="172">
        <v>311</v>
      </c>
      <c r="C38" s="121">
        <f t="shared" si="12"/>
        <v>0</v>
      </c>
      <c r="D38" s="51">
        <f t="shared" si="13"/>
        <v>2502</v>
      </c>
      <c r="E38" s="50">
        <v>0</v>
      </c>
      <c r="F38" s="50">
        <v>2502</v>
      </c>
      <c r="G38" s="121"/>
      <c r="H38" s="121"/>
    </row>
    <row r="39" spans="1:8" ht="12.75">
      <c r="A39" s="171" t="s">
        <v>550</v>
      </c>
      <c r="B39" s="172">
        <v>311</v>
      </c>
      <c r="C39" s="121">
        <f t="shared" si="12"/>
        <v>0</v>
      </c>
      <c r="D39" s="51">
        <f t="shared" si="13"/>
        <v>1722</v>
      </c>
      <c r="E39" s="50">
        <v>0</v>
      </c>
      <c r="F39" s="50">
        <v>1722</v>
      </c>
      <c r="G39" s="121"/>
      <c r="H39" s="121"/>
    </row>
    <row r="40" spans="1:8" ht="12.75">
      <c r="A40" s="171" t="s">
        <v>551</v>
      </c>
      <c r="B40" s="172">
        <v>311</v>
      </c>
      <c r="C40" s="121">
        <f t="shared" si="12"/>
        <v>0</v>
      </c>
      <c r="D40" s="51">
        <f t="shared" si="13"/>
        <v>3510</v>
      </c>
      <c r="E40" s="50">
        <v>0</v>
      </c>
      <c r="F40" s="50">
        <v>3510</v>
      </c>
      <c r="G40" s="121"/>
      <c r="H40" s="121"/>
    </row>
    <row r="41" spans="1:8" ht="12.75">
      <c r="A41" s="171" t="s">
        <v>552</v>
      </c>
      <c r="B41" s="172">
        <v>311</v>
      </c>
      <c r="C41" s="121">
        <f t="shared" si="12"/>
        <v>0</v>
      </c>
      <c r="D41" s="51">
        <f t="shared" si="13"/>
        <v>1946</v>
      </c>
      <c r="E41" s="50">
        <v>0</v>
      </c>
      <c r="F41" s="50">
        <v>1946</v>
      </c>
      <c r="G41" s="121"/>
      <c r="H41" s="121"/>
    </row>
    <row r="42" spans="1:8" ht="12.75">
      <c r="A42" s="171" t="s">
        <v>582</v>
      </c>
      <c r="B42" s="172">
        <v>311</v>
      </c>
      <c r="C42" s="121">
        <f>E42+G42</f>
        <v>0</v>
      </c>
      <c r="D42" s="51">
        <f>H42+F42</f>
        <v>4320</v>
      </c>
      <c r="E42" s="50">
        <v>0</v>
      </c>
      <c r="F42" s="50">
        <v>4320</v>
      </c>
      <c r="G42" s="121"/>
      <c r="H42" s="121"/>
    </row>
    <row r="43" spans="1:8" ht="12.75">
      <c r="A43" s="171" t="s">
        <v>358</v>
      </c>
      <c r="B43" s="172">
        <v>311</v>
      </c>
      <c r="C43" s="121">
        <f>E43+G43</f>
        <v>4400</v>
      </c>
      <c r="D43" s="51">
        <f>H43+F43</f>
        <v>0</v>
      </c>
      <c r="E43" s="50">
        <v>4400</v>
      </c>
      <c r="F43" s="50">
        <v>0</v>
      </c>
      <c r="G43" s="121"/>
      <c r="H43" s="121"/>
    </row>
    <row r="44" spans="1:8" ht="12.75">
      <c r="A44" s="319" t="s">
        <v>583</v>
      </c>
      <c r="B44" s="320">
        <v>336</v>
      </c>
      <c r="C44" s="121">
        <f>E44+G44</f>
        <v>6800</v>
      </c>
      <c r="D44" s="51">
        <f>H44+F44</f>
        <v>6800</v>
      </c>
      <c r="E44" s="50">
        <v>6800</v>
      </c>
      <c r="F44" s="50">
        <v>6800</v>
      </c>
      <c r="G44" s="121"/>
      <c r="H44" s="121"/>
    </row>
    <row r="45" spans="1:8" ht="25.5">
      <c r="A45" s="263" t="s">
        <v>208</v>
      </c>
      <c r="B45" s="284"/>
      <c r="C45" s="265">
        <f aca="true" t="shared" si="14" ref="C45:H45">C46</f>
        <v>3000</v>
      </c>
      <c r="D45" s="265">
        <f t="shared" si="14"/>
        <v>10000</v>
      </c>
      <c r="E45" s="265">
        <f t="shared" si="14"/>
        <v>3000</v>
      </c>
      <c r="F45" s="265">
        <f t="shared" si="14"/>
        <v>10000</v>
      </c>
      <c r="G45" s="265">
        <f t="shared" si="14"/>
        <v>0</v>
      </c>
      <c r="H45" s="265">
        <f t="shared" si="14"/>
        <v>0</v>
      </c>
    </row>
    <row r="46" spans="1:8" ht="12.75">
      <c r="A46" s="292">
        <v>5203</v>
      </c>
      <c r="B46" s="264"/>
      <c r="C46" s="265">
        <f aca="true" t="shared" si="15" ref="C46:H46">C47+C48</f>
        <v>3000</v>
      </c>
      <c r="D46" s="265">
        <f t="shared" si="15"/>
        <v>10000</v>
      </c>
      <c r="E46" s="265">
        <f t="shared" si="15"/>
        <v>3000</v>
      </c>
      <c r="F46" s="265">
        <f t="shared" si="15"/>
        <v>10000</v>
      </c>
      <c r="G46" s="265">
        <f t="shared" si="15"/>
        <v>0</v>
      </c>
      <c r="H46" s="265">
        <f t="shared" si="15"/>
        <v>0</v>
      </c>
    </row>
    <row r="47" spans="1:8" ht="12.75">
      <c r="A47" s="171" t="s">
        <v>361</v>
      </c>
      <c r="B47" s="47">
        <v>525</v>
      </c>
      <c r="C47" s="121">
        <f>E47+G47</f>
        <v>3000</v>
      </c>
      <c r="D47" s="51">
        <f>H47+F47</f>
        <v>0</v>
      </c>
      <c r="E47" s="124">
        <v>3000</v>
      </c>
      <c r="F47" s="124">
        <v>0</v>
      </c>
      <c r="G47" s="121"/>
      <c r="H47" s="121"/>
    </row>
    <row r="48" spans="1:8" ht="12.75">
      <c r="A48" s="171" t="s">
        <v>556</v>
      </c>
      <c r="B48" s="47">
        <v>524</v>
      </c>
      <c r="C48" s="121">
        <f>E48+G48</f>
        <v>0</v>
      </c>
      <c r="D48" s="51">
        <f>H48+F48</f>
        <v>10000</v>
      </c>
      <c r="E48" s="124">
        <v>0</v>
      </c>
      <c r="F48" s="124">
        <v>10000</v>
      </c>
      <c r="G48" s="121"/>
      <c r="H48" s="121"/>
    </row>
    <row r="49" spans="1:8" ht="25.5">
      <c r="A49" s="263" t="s">
        <v>209</v>
      </c>
      <c r="B49" s="284"/>
      <c r="C49" s="265">
        <f aca="true" t="shared" si="16" ref="C49:H49">+C55+C52+C50</f>
        <v>116741</v>
      </c>
      <c r="D49" s="265">
        <f t="shared" si="16"/>
        <v>50484</v>
      </c>
      <c r="E49" s="265">
        <f t="shared" si="16"/>
        <v>116741</v>
      </c>
      <c r="F49" s="265">
        <f t="shared" si="16"/>
        <v>50484</v>
      </c>
      <c r="G49" s="265">
        <f t="shared" si="16"/>
        <v>0</v>
      </c>
      <c r="H49" s="265">
        <f t="shared" si="16"/>
        <v>0</v>
      </c>
    </row>
    <row r="50" spans="1:8" ht="12.75">
      <c r="A50" s="292">
        <v>5201</v>
      </c>
      <c r="B50" s="264"/>
      <c r="C50" s="265">
        <f aca="true" t="shared" si="17" ref="C50:H50">C51</f>
        <v>4000</v>
      </c>
      <c r="D50" s="265">
        <f t="shared" si="17"/>
        <v>2000</v>
      </c>
      <c r="E50" s="265">
        <f t="shared" si="17"/>
        <v>4000</v>
      </c>
      <c r="F50" s="265">
        <f t="shared" si="17"/>
        <v>2000</v>
      </c>
      <c r="G50" s="265">
        <f t="shared" si="17"/>
        <v>0</v>
      </c>
      <c r="H50" s="265">
        <f t="shared" si="17"/>
        <v>0</v>
      </c>
    </row>
    <row r="51" spans="1:8" ht="12.75">
      <c r="A51" s="46" t="s">
        <v>364</v>
      </c>
      <c r="B51" s="47">
        <v>623</v>
      </c>
      <c r="C51" s="121">
        <f>E51+G51</f>
        <v>4000</v>
      </c>
      <c r="D51" s="51">
        <f>H51+F51</f>
        <v>2000</v>
      </c>
      <c r="E51" s="124">
        <v>4000</v>
      </c>
      <c r="F51" s="124">
        <v>2000</v>
      </c>
      <c r="G51" s="124"/>
      <c r="H51" s="124"/>
    </row>
    <row r="52" spans="1:8" ht="12.75">
      <c r="A52" s="292">
        <v>5204</v>
      </c>
      <c r="B52" s="264"/>
      <c r="C52" s="265">
        <f aca="true" t="shared" si="18" ref="C52:H52">C53+C54</f>
        <v>36000</v>
      </c>
      <c r="D52" s="265">
        <f t="shared" si="18"/>
        <v>33200</v>
      </c>
      <c r="E52" s="265">
        <f t="shared" si="18"/>
        <v>36000</v>
      </c>
      <c r="F52" s="265">
        <f t="shared" si="18"/>
        <v>33200</v>
      </c>
      <c r="G52" s="265">
        <f t="shared" si="18"/>
        <v>0</v>
      </c>
      <c r="H52" s="265">
        <f t="shared" si="18"/>
        <v>0</v>
      </c>
    </row>
    <row r="53" spans="1:8" ht="12.75">
      <c r="A53" s="171" t="s">
        <v>557</v>
      </c>
      <c r="B53" s="172">
        <v>623</v>
      </c>
      <c r="C53" s="121">
        <f>E53+G53</f>
        <v>36000</v>
      </c>
      <c r="D53" s="51">
        <f>H53+F53</f>
        <v>16000</v>
      </c>
      <c r="E53" s="48">
        <v>36000</v>
      </c>
      <c r="F53" s="48">
        <v>16000</v>
      </c>
      <c r="G53" s="3"/>
      <c r="H53" s="3"/>
    </row>
    <row r="54" spans="1:8" ht="12.75">
      <c r="A54" s="301" t="s">
        <v>584</v>
      </c>
      <c r="B54" s="302">
        <v>618</v>
      </c>
      <c r="C54" s="280">
        <f>E54+G54</f>
        <v>0</v>
      </c>
      <c r="D54" s="281">
        <f>H54+F54</f>
        <v>17200</v>
      </c>
      <c r="E54" s="303">
        <v>0</v>
      </c>
      <c r="F54" s="303">
        <v>17200</v>
      </c>
      <c r="G54" s="303"/>
      <c r="H54" s="303"/>
    </row>
    <row r="55" spans="1:8" ht="12.75">
      <c r="A55" s="292">
        <v>5206</v>
      </c>
      <c r="B55" s="264"/>
      <c r="C55" s="265">
        <f aca="true" t="shared" si="19" ref="C55:H55">C56+C57</f>
        <v>76741</v>
      </c>
      <c r="D55" s="265">
        <f t="shared" si="19"/>
        <v>15284</v>
      </c>
      <c r="E55" s="265">
        <f t="shared" si="19"/>
        <v>76741</v>
      </c>
      <c r="F55" s="265">
        <f t="shared" si="19"/>
        <v>15284</v>
      </c>
      <c r="G55" s="265">
        <f t="shared" si="19"/>
        <v>0</v>
      </c>
      <c r="H55" s="265">
        <f t="shared" si="19"/>
        <v>0</v>
      </c>
    </row>
    <row r="56" spans="1:8" ht="26.25">
      <c r="A56" s="321" t="s">
        <v>564</v>
      </c>
      <c r="B56" s="302">
        <v>619</v>
      </c>
      <c r="C56" s="280">
        <f>E56+G56</f>
        <v>26741</v>
      </c>
      <c r="D56" s="281">
        <f>H56+F56</f>
        <v>15284</v>
      </c>
      <c r="E56" s="322">
        <v>26741</v>
      </c>
      <c r="F56" s="322">
        <v>15284</v>
      </c>
      <c r="G56" s="303"/>
      <c r="H56" s="303"/>
    </row>
    <row r="57" spans="1:8" ht="25.5">
      <c r="A57" s="171" t="s">
        <v>379</v>
      </c>
      <c r="B57" s="172">
        <v>629</v>
      </c>
      <c r="C57" s="121">
        <f>E57+G57</f>
        <v>50000</v>
      </c>
      <c r="D57" s="51">
        <f>H57+F57</f>
        <v>0</v>
      </c>
      <c r="E57" s="48">
        <v>50000</v>
      </c>
      <c r="F57" s="48">
        <v>0</v>
      </c>
      <c r="G57" s="40"/>
      <c r="H57" s="40"/>
    </row>
    <row r="58" spans="1:8" ht="25.5">
      <c r="A58" s="263" t="s">
        <v>210</v>
      </c>
      <c r="B58" s="284"/>
      <c r="C58" s="265">
        <f aca="true" t="shared" si="20" ref="C58:H58">C61+C59</f>
        <v>54700</v>
      </c>
      <c r="D58" s="265">
        <f t="shared" si="20"/>
        <v>10000</v>
      </c>
      <c r="E58" s="265">
        <f t="shared" si="20"/>
        <v>54700</v>
      </c>
      <c r="F58" s="265">
        <f t="shared" si="20"/>
        <v>10000</v>
      </c>
      <c r="G58" s="265">
        <f t="shared" si="20"/>
        <v>0</v>
      </c>
      <c r="H58" s="265">
        <f t="shared" si="20"/>
        <v>0</v>
      </c>
    </row>
    <row r="59" spans="1:8" ht="12.75">
      <c r="A59" s="292">
        <v>5201</v>
      </c>
      <c r="B59" s="284"/>
      <c r="C59" s="265">
        <f aca="true" t="shared" si="21" ref="C59:H59">C60</f>
        <v>4700</v>
      </c>
      <c r="D59" s="265">
        <f t="shared" si="21"/>
        <v>0</v>
      </c>
      <c r="E59" s="265">
        <f t="shared" si="21"/>
        <v>4700</v>
      </c>
      <c r="F59" s="265">
        <f t="shared" si="21"/>
        <v>0</v>
      </c>
      <c r="G59" s="265">
        <f t="shared" si="21"/>
        <v>0</v>
      </c>
      <c r="H59" s="265">
        <f t="shared" si="21"/>
        <v>0</v>
      </c>
    </row>
    <row r="60" spans="1:8" ht="12.75">
      <c r="A60" s="46" t="s">
        <v>380</v>
      </c>
      <c r="B60" s="47">
        <v>739</v>
      </c>
      <c r="C60" s="121">
        <f>E60+G60</f>
        <v>4700</v>
      </c>
      <c r="D60" s="51">
        <f>H60+F60</f>
        <v>0</v>
      </c>
      <c r="E60" s="124">
        <v>4700</v>
      </c>
      <c r="F60" s="124">
        <v>0</v>
      </c>
      <c r="G60" s="121"/>
      <c r="H60" s="124"/>
    </row>
    <row r="61" spans="1:8" ht="12.75">
      <c r="A61" s="292">
        <v>5205</v>
      </c>
      <c r="B61" s="264"/>
      <c r="C61" s="265">
        <f aca="true" t="shared" si="22" ref="C61:H61">C62</f>
        <v>50000</v>
      </c>
      <c r="D61" s="265">
        <f t="shared" si="22"/>
        <v>10000</v>
      </c>
      <c r="E61" s="265">
        <f t="shared" si="22"/>
        <v>50000</v>
      </c>
      <c r="F61" s="265">
        <f t="shared" si="22"/>
        <v>10000</v>
      </c>
      <c r="G61" s="265">
        <f t="shared" si="22"/>
        <v>0</v>
      </c>
      <c r="H61" s="265">
        <f t="shared" si="22"/>
        <v>0</v>
      </c>
    </row>
    <row r="62" spans="1:8" ht="12.75">
      <c r="A62" s="46" t="s">
        <v>382</v>
      </c>
      <c r="B62" s="47">
        <v>714</v>
      </c>
      <c r="C62" s="121">
        <f>E62+G62</f>
        <v>50000</v>
      </c>
      <c r="D62" s="51">
        <f>H62+F62</f>
        <v>10000</v>
      </c>
      <c r="E62" s="124">
        <v>50000</v>
      </c>
      <c r="F62" s="124">
        <v>10000</v>
      </c>
      <c r="G62" s="3"/>
      <c r="H62" s="3"/>
    </row>
    <row r="63" spans="1:8" ht="25.5">
      <c r="A63" s="263" t="s">
        <v>211</v>
      </c>
      <c r="B63" s="284"/>
      <c r="C63" s="265">
        <f aca="true" t="shared" si="23" ref="C63:H63">C64</f>
        <v>9500</v>
      </c>
      <c r="D63" s="265">
        <f t="shared" si="23"/>
        <v>14200</v>
      </c>
      <c r="E63" s="265">
        <f t="shared" si="23"/>
        <v>9500</v>
      </c>
      <c r="F63" s="265">
        <f t="shared" si="23"/>
        <v>14200</v>
      </c>
      <c r="G63" s="265">
        <f t="shared" si="23"/>
        <v>0</v>
      </c>
      <c r="H63" s="265">
        <f t="shared" si="23"/>
        <v>0</v>
      </c>
    </row>
    <row r="64" spans="1:8" ht="12.75">
      <c r="A64" s="292">
        <v>5206</v>
      </c>
      <c r="B64" s="264"/>
      <c r="C64" s="265">
        <f aca="true" t="shared" si="24" ref="C64:H64">+C65</f>
        <v>9500</v>
      </c>
      <c r="D64" s="265">
        <f t="shared" si="24"/>
        <v>14200</v>
      </c>
      <c r="E64" s="265">
        <f t="shared" si="24"/>
        <v>9500</v>
      </c>
      <c r="F64" s="265">
        <f t="shared" si="24"/>
        <v>14200</v>
      </c>
      <c r="G64" s="265">
        <f t="shared" si="24"/>
        <v>0</v>
      </c>
      <c r="H64" s="265">
        <f t="shared" si="24"/>
        <v>0</v>
      </c>
    </row>
    <row r="65" spans="1:8" ht="63.75">
      <c r="A65" s="183" t="s">
        <v>571</v>
      </c>
      <c r="B65" s="172">
        <v>827</v>
      </c>
      <c r="C65" s="173">
        <f>G65+E65</f>
        <v>9500</v>
      </c>
      <c r="D65" s="173">
        <f>H65+F65</f>
        <v>14200</v>
      </c>
      <c r="E65" s="310">
        <v>9500</v>
      </c>
      <c r="F65" s="310">
        <v>14200</v>
      </c>
      <c r="G65" s="310"/>
      <c r="H65" s="310"/>
    </row>
    <row r="67" ht="12.75">
      <c r="A67" s="314"/>
    </row>
    <row r="68" ht="12.75">
      <c r="A68" s="315" t="s">
        <v>574</v>
      </c>
    </row>
    <row r="69" ht="12.75">
      <c r="A69" s="316" t="s">
        <v>575</v>
      </c>
    </row>
  </sheetData>
  <sheetProtection/>
  <mergeCells count="11">
    <mergeCell ref="D6:D9"/>
    <mergeCell ref="E6:F6"/>
    <mergeCell ref="G6:H6"/>
    <mergeCell ref="A2:H2"/>
    <mergeCell ref="A3:H3"/>
    <mergeCell ref="A4:H4"/>
    <mergeCell ref="E5:F5"/>
    <mergeCell ref="G5:H5"/>
    <mergeCell ref="A6:A9"/>
    <mergeCell ref="B6:B9"/>
    <mergeCell ref="C6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3"/>
  <sheetViews>
    <sheetView zoomScalePageLayoutView="0" workbookViewId="0" topLeftCell="A1">
      <selection activeCell="L20" sqref="L20"/>
    </sheetView>
  </sheetViews>
  <sheetFormatPr defaultColWidth="9.140625" defaultRowHeight="12"/>
  <cols>
    <col min="1" max="1" width="37.421875" style="1" customWidth="1"/>
    <col min="2" max="2" width="4.421875" style="1" customWidth="1"/>
    <col min="3" max="3" width="15.7109375" style="1" customWidth="1"/>
    <col min="4" max="4" width="14.28125" style="1" customWidth="1"/>
    <col min="5" max="5" width="14.8515625" style="1" customWidth="1"/>
    <col min="6" max="6" width="14.7109375" style="1" customWidth="1"/>
    <col min="7" max="7" width="13.28125" style="1" customWidth="1"/>
    <col min="8" max="8" width="11.7109375" style="1" customWidth="1"/>
    <col min="9" max="16384" width="9.28125" style="1" customWidth="1"/>
  </cols>
  <sheetData>
    <row r="1" ht="12.75">
      <c r="G1" s="6" t="s">
        <v>506</v>
      </c>
    </row>
    <row r="2" spans="1:8" ht="12.75">
      <c r="A2" s="335" t="s">
        <v>507</v>
      </c>
      <c r="B2" s="335"/>
      <c r="C2" s="335"/>
      <c r="D2" s="335"/>
      <c r="E2" s="335"/>
      <c r="F2" s="335"/>
      <c r="G2" s="335"/>
      <c r="H2" s="335"/>
    </row>
    <row r="3" spans="1:8" ht="12.75">
      <c r="A3" s="335" t="s">
        <v>508</v>
      </c>
      <c r="B3" s="335"/>
      <c r="C3" s="335"/>
      <c r="D3" s="335"/>
      <c r="E3" s="335"/>
      <c r="F3" s="335"/>
      <c r="G3" s="335"/>
      <c r="H3" s="335"/>
    </row>
    <row r="4" spans="1:8" ht="12.75">
      <c r="A4" s="342" t="s">
        <v>509</v>
      </c>
      <c r="B4" s="342"/>
      <c r="C4" s="342"/>
      <c r="D4" s="342"/>
      <c r="E4" s="342"/>
      <c r="F4" s="342"/>
      <c r="G4" s="342"/>
      <c r="H4" s="342"/>
    </row>
    <row r="5" spans="1:8" ht="12.75">
      <c r="A5" s="251"/>
      <c r="B5" s="252"/>
      <c r="C5" s="253" t="s">
        <v>182</v>
      </c>
      <c r="D5" s="253" t="s">
        <v>182</v>
      </c>
      <c r="E5" s="343" t="s">
        <v>182</v>
      </c>
      <c r="F5" s="344"/>
      <c r="G5" s="343" t="s">
        <v>182</v>
      </c>
      <c r="H5" s="344"/>
    </row>
    <row r="6" spans="1:8" ht="12.75" customHeight="1">
      <c r="A6" s="345" t="s">
        <v>199</v>
      </c>
      <c r="B6" s="345" t="s">
        <v>510</v>
      </c>
      <c r="C6" s="347" t="s">
        <v>511</v>
      </c>
      <c r="D6" s="347" t="s">
        <v>512</v>
      </c>
      <c r="E6" s="338" t="s">
        <v>513</v>
      </c>
      <c r="F6" s="339"/>
      <c r="G6" s="340" t="s">
        <v>514</v>
      </c>
      <c r="H6" s="341"/>
    </row>
    <row r="7" spans="1:8" ht="11.25" customHeight="1">
      <c r="A7" s="345"/>
      <c r="B7" s="345"/>
      <c r="C7" s="347"/>
      <c r="D7" s="347"/>
      <c r="E7" s="254" t="s">
        <v>515</v>
      </c>
      <c r="F7" s="254" t="s">
        <v>516</v>
      </c>
      <c r="G7" s="254" t="s">
        <v>515</v>
      </c>
      <c r="H7" s="254" t="s">
        <v>516</v>
      </c>
    </row>
    <row r="8" spans="1:8" ht="11.25" customHeight="1">
      <c r="A8" s="345"/>
      <c r="B8" s="345"/>
      <c r="C8" s="347"/>
      <c r="D8" s="347"/>
      <c r="E8" s="254" t="s">
        <v>517</v>
      </c>
      <c r="F8" s="254" t="s">
        <v>518</v>
      </c>
      <c r="G8" s="254" t="s">
        <v>517</v>
      </c>
      <c r="H8" s="254" t="s">
        <v>518</v>
      </c>
    </row>
    <row r="9" spans="1:8" ht="12.75">
      <c r="A9" s="346"/>
      <c r="B9" s="346"/>
      <c r="C9" s="348"/>
      <c r="D9" s="348"/>
      <c r="E9" s="255"/>
      <c r="F9" s="255"/>
      <c r="G9" s="256"/>
      <c r="H9" s="255"/>
    </row>
    <row r="10" spans="1:8" s="119" customFormat="1" ht="12.75">
      <c r="A10" s="52" t="s">
        <v>262</v>
      </c>
      <c r="B10" s="52"/>
      <c r="C10" s="52">
        <v>1</v>
      </c>
      <c r="D10" s="52">
        <v>2</v>
      </c>
      <c r="E10" s="257">
        <v>3</v>
      </c>
      <c r="F10" s="8">
        <v>4</v>
      </c>
      <c r="G10" s="258">
        <v>5</v>
      </c>
      <c r="H10" s="8">
        <v>6</v>
      </c>
    </row>
    <row r="11" spans="1:8" s="119" customFormat="1" ht="12.75">
      <c r="A11" s="52"/>
      <c r="B11" s="52"/>
      <c r="C11" s="45" t="s">
        <v>519</v>
      </c>
      <c r="D11" s="259" t="s">
        <v>520</v>
      </c>
      <c r="E11" s="8"/>
      <c r="F11" s="8"/>
      <c r="G11" s="8"/>
      <c r="H11" s="8"/>
    </row>
    <row r="12" spans="1:8" ht="12.75">
      <c r="A12" s="260" t="s">
        <v>205</v>
      </c>
      <c r="B12" s="261"/>
      <c r="C12" s="262">
        <f aca="true" t="shared" si="0" ref="C12:H12">C13+C14+C15+C16+C17</f>
        <v>10857628</v>
      </c>
      <c r="D12" s="262">
        <f t="shared" si="0"/>
        <v>10772680</v>
      </c>
      <c r="E12" s="262">
        <f t="shared" si="0"/>
        <v>3661569</v>
      </c>
      <c r="F12" s="262">
        <f t="shared" si="0"/>
        <v>3576621</v>
      </c>
      <c r="G12" s="262">
        <f t="shared" si="0"/>
        <v>7196059</v>
      </c>
      <c r="H12" s="262">
        <f t="shared" si="0"/>
        <v>7196059</v>
      </c>
    </row>
    <row r="13" spans="1:8" ht="12.75">
      <c r="A13" s="44">
        <v>5100</v>
      </c>
      <c r="B13" s="45"/>
      <c r="C13" s="120">
        <f>E13+G13</f>
        <v>8105192</v>
      </c>
      <c r="D13" s="120">
        <f>D18</f>
        <v>8101352</v>
      </c>
      <c r="E13" s="120">
        <f>E18</f>
        <v>1957763</v>
      </c>
      <c r="F13" s="120">
        <f>F18</f>
        <v>1953923</v>
      </c>
      <c r="G13" s="120">
        <f>G18</f>
        <v>6147429</v>
      </c>
      <c r="H13" s="120">
        <f>H18</f>
        <v>6147429</v>
      </c>
    </row>
    <row r="14" spans="1:8" ht="12.75">
      <c r="A14" s="44">
        <v>5200</v>
      </c>
      <c r="B14" s="45"/>
      <c r="C14" s="120">
        <f>E14+G14</f>
        <v>2708439</v>
      </c>
      <c r="D14" s="120">
        <f>F14+H14</f>
        <v>2627331</v>
      </c>
      <c r="E14" s="120">
        <f>E45</f>
        <v>1659809</v>
      </c>
      <c r="F14" s="120">
        <f>F45</f>
        <v>1578701</v>
      </c>
      <c r="G14" s="120">
        <f>G45</f>
        <v>1048630</v>
      </c>
      <c r="H14" s="120">
        <f>H45</f>
        <v>1048630</v>
      </c>
    </row>
    <row r="15" spans="1:8" ht="12.75">
      <c r="A15" s="44">
        <v>5300</v>
      </c>
      <c r="B15" s="45"/>
      <c r="C15" s="120">
        <f>E15+G15</f>
        <v>9997</v>
      </c>
      <c r="D15" s="120">
        <f>D163</f>
        <v>9997</v>
      </c>
      <c r="E15" s="120">
        <f>E163</f>
        <v>9997</v>
      </c>
      <c r="F15" s="120">
        <f>F163</f>
        <v>9997</v>
      </c>
      <c r="G15" s="120">
        <f>G163</f>
        <v>0</v>
      </c>
      <c r="H15" s="120">
        <f>H163</f>
        <v>0</v>
      </c>
    </row>
    <row r="16" spans="1:8" ht="12.75">
      <c r="A16" s="44">
        <v>5400</v>
      </c>
      <c r="B16" s="45"/>
      <c r="C16" s="120">
        <f>E16+G16</f>
        <v>0</v>
      </c>
      <c r="D16" s="120">
        <f>D180</f>
        <v>0</v>
      </c>
      <c r="E16" s="120">
        <f>E180</f>
        <v>0</v>
      </c>
      <c r="F16" s="120">
        <f>F180</f>
        <v>0</v>
      </c>
      <c r="G16" s="120">
        <f>G180</f>
        <v>0</v>
      </c>
      <c r="H16" s="120">
        <f>H180</f>
        <v>0</v>
      </c>
    </row>
    <row r="17" spans="1:8" ht="12.75">
      <c r="A17" s="44">
        <v>5500</v>
      </c>
      <c r="B17" s="45"/>
      <c r="C17" s="120">
        <f>E17+G17</f>
        <v>34000</v>
      </c>
      <c r="D17" s="120">
        <f>D184</f>
        <v>34000</v>
      </c>
      <c r="E17" s="120">
        <f>E184</f>
        <v>34000</v>
      </c>
      <c r="F17" s="120">
        <f>F184</f>
        <v>34000</v>
      </c>
      <c r="G17" s="120">
        <f>G184</f>
        <v>0</v>
      </c>
      <c r="H17" s="120">
        <f>H184</f>
        <v>0</v>
      </c>
    </row>
    <row r="18" spans="1:8" ht="12.75">
      <c r="A18" s="260" t="s">
        <v>206</v>
      </c>
      <c r="B18" s="261"/>
      <c r="C18" s="262">
        <f aca="true" t="shared" si="1" ref="C18:H18">C38+C19+C35</f>
        <v>8105192</v>
      </c>
      <c r="D18" s="262">
        <f t="shared" si="1"/>
        <v>8101352</v>
      </c>
      <c r="E18" s="262">
        <f t="shared" si="1"/>
        <v>1957763</v>
      </c>
      <c r="F18" s="262">
        <f t="shared" si="1"/>
        <v>1953923</v>
      </c>
      <c r="G18" s="262">
        <f t="shared" si="1"/>
        <v>6147429</v>
      </c>
      <c r="H18" s="262">
        <f t="shared" si="1"/>
        <v>6147429</v>
      </c>
    </row>
    <row r="19" spans="1:8" ht="25.5">
      <c r="A19" s="263" t="s">
        <v>209</v>
      </c>
      <c r="B19" s="264"/>
      <c r="C19" s="265">
        <f aca="true" t="shared" si="2" ref="C19:H19">C20+C22+C21+C23+C24+C25+C30+C31+C32+C33+C34+C26+C27+C28+C29</f>
        <v>3087665</v>
      </c>
      <c r="D19" s="265">
        <f t="shared" si="2"/>
        <v>3099765</v>
      </c>
      <c r="E19" s="265">
        <f t="shared" si="2"/>
        <v>755563</v>
      </c>
      <c r="F19" s="265">
        <f t="shared" si="2"/>
        <v>767663</v>
      </c>
      <c r="G19" s="265">
        <f t="shared" si="2"/>
        <v>2332102</v>
      </c>
      <c r="H19" s="265">
        <f t="shared" si="2"/>
        <v>2332102</v>
      </c>
    </row>
    <row r="20" spans="1:8" s="38" customFormat="1" ht="81.75" customHeight="1">
      <c r="A20" s="266" t="s">
        <v>521</v>
      </c>
      <c r="B20" s="267">
        <v>618</v>
      </c>
      <c r="C20" s="268">
        <f>E20+G20</f>
        <v>35060</v>
      </c>
      <c r="D20" s="269">
        <f>H20+F20</f>
        <v>35060</v>
      </c>
      <c r="E20" s="270"/>
      <c r="F20" s="271"/>
      <c r="G20" s="270">
        <v>35060</v>
      </c>
      <c r="H20" s="270">
        <v>35060</v>
      </c>
    </row>
    <row r="21" spans="1:8" s="38" customFormat="1" ht="76.5" customHeight="1">
      <c r="A21" s="266" t="s">
        <v>522</v>
      </c>
      <c r="B21" s="267">
        <v>618</v>
      </c>
      <c r="C21" s="268">
        <f>E21+G21</f>
        <v>390400</v>
      </c>
      <c r="D21" s="269">
        <f>H21+F21</f>
        <v>390400</v>
      </c>
      <c r="E21" s="270"/>
      <c r="F21" s="271"/>
      <c r="G21" s="270">
        <v>390400</v>
      </c>
      <c r="H21" s="270">
        <v>390400</v>
      </c>
    </row>
    <row r="22" spans="1:11" s="38" customFormat="1" ht="76.5">
      <c r="A22" s="266" t="s">
        <v>523</v>
      </c>
      <c r="B22" s="267">
        <v>618</v>
      </c>
      <c r="C22" s="268">
        <f aca="true" t="shared" si="3" ref="C22:C30">E22+G22</f>
        <v>83665</v>
      </c>
      <c r="D22" s="269">
        <f aca="true" t="shared" si="4" ref="D22:D30">H22+F22</f>
        <v>83665</v>
      </c>
      <c r="E22" s="270"/>
      <c r="F22" s="271"/>
      <c r="G22" s="270">
        <v>83665</v>
      </c>
      <c r="H22" s="270">
        <v>83665</v>
      </c>
      <c r="K22" s="272"/>
    </row>
    <row r="23" spans="1:11" s="38" customFormat="1" ht="76.5">
      <c r="A23" s="266" t="s">
        <v>524</v>
      </c>
      <c r="B23" s="267">
        <v>618</v>
      </c>
      <c r="C23" s="268">
        <f t="shared" si="3"/>
        <v>1822977</v>
      </c>
      <c r="D23" s="269">
        <f t="shared" si="4"/>
        <v>1822977</v>
      </c>
      <c r="E23" s="270"/>
      <c r="F23" s="271"/>
      <c r="G23" s="270">
        <v>1822977</v>
      </c>
      <c r="H23" s="270">
        <v>1822977</v>
      </c>
      <c r="K23" s="272"/>
    </row>
    <row r="24" spans="1:11" s="38" customFormat="1" ht="26.25">
      <c r="A24" s="273" t="s">
        <v>525</v>
      </c>
      <c r="B24" s="274">
        <v>606</v>
      </c>
      <c r="C24" s="275">
        <f t="shared" si="3"/>
        <v>36815</v>
      </c>
      <c r="D24" s="276">
        <f t="shared" si="4"/>
        <v>36815</v>
      </c>
      <c r="E24" s="277">
        <v>36815</v>
      </c>
      <c r="F24" s="277">
        <v>36815</v>
      </c>
      <c r="G24" s="277"/>
      <c r="H24" s="277"/>
      <c r="K24" s="272"/>
    </row>
    <row r="25" spans="1:11" s="38" customFormat="1" ht="39">
      <c r="A25" s="273" t="s">
        <v>343</v>
      </c>
      <c r="B25" s="274">
        <v>606</v>
      </c>
      <c r="C25" s="275">
        <f t="shared" si="3"/>
        <v>99826</v>
      </c>
      <c r="D25" s="276">
        <f t="shared" si="4"/>
        <v>99826</v>
      </c>
      <c r="E25" s="277">
        <v>99826</v>
      </c>
      <c r="F25" s="277">
        <v>99826</v>
      </c>
      <c r="G25" s="277"/>
      <c r="H25" s="277"/>
      <c r="K25" s="272"/>
    </row>
    <row r="26" spans="1:11" s="38" customFormat="1" ht="26.25">
      <c r="A26" s="273" t="s">
        <v>344</v>
      </c>
      <c r="B26" s="274">
        <v>606</v>
      </c>
      <c r="C26" s="275">
        <f>E26+G26</f>
        <v>48903</v>
      </c>
      <c r="D26" s="276">
        <f>H26+F26</f>
        <v>48903</v>
      </c>
      <c r="E26" s="277">
        <v>48903</v>
      </c>
      <c r="F26" s="277">
        <v>48903</v>
      </c>
      <c r="G26" s="277"/>
      <c r="H26" s="277"/>
      <c r="K26" s="272"/>
    </row>
    <row r="27" spans="1:11" s="38" customFormat="1" ht="26.25">
      <c r="A27" s="273" t="s">
        <v>345</v>
      </c>
      <c r="B27" s="274">
        <v>606</v>
      </c>
      <c r="C27" s="275">
        <f>E27+G27</f>
        <v>60479</v>
      </c>
      <c r="D27" s="276">
        <f>H27+F27</f>
        <v>60479</v>
      </c>
      <c r="E27" s="277">
        <v>60479</v>
      </c>
      <c r="F27" s="277">
        <v>60479</v>
      </c>
      <c r="G27" s="277"/>
      <c r="H27" s="277"/>
      <c r="K27" s="272"/>
    </row>
    <row r="28" spans="1:11" s="38" customFormat="1" ht="25.5">
      <c r="A28" s="278" t="s">
        <v>346</v>
      </c>
      <c r="B28" s="274">
        <v>606</v>
      </c>
      <c r="C28" s="275">
        <f>E28+G28</f>
        <v>152000</v>
      </c>
      <c r="D28" s="276">
        <f>H28+F28</f>
        <v>152000</v>
      </c>
      <c r="E28" s="277">
        <v>152000</v>
      </c>
      <c r="F28" s="277">
        <v>152000</v>
      </c>
      <c r="G28" s="277"/>
      <c r="H28" s="277"/>
      <c r="K28" s="272"/>
    </row>
    <row r="29" spans="1:11" s="38" customFormat="1" ht="39">
      <c r="A29" s="278" t="s">
        <v>526</v>
      </c>
      <c r="B29" s="274">
        <v>606</v>
      </c>
      <c r="C29" s="275">
        <f>E29+G29</f>
        <v>0</v>
      </c>
      <c r="D29" s="276">
        <f>H29+F29</f>
        <v>0</v>
      </c>
      <c r="E29" s="277">
        <v>0</v>
      </c>
      <c r="F29" s="277">
        <v>0</v>
      </c>
      <c r="G29" s="277"/>
      <c r="H29" s="277"/>
      <c r="K29" s="272"/>
    </row>
    <row r="30" spans="1:11" s="38" customFormat="1" ht="26.25">
      <c r="A30" s="278" t="s">
        <v>527</v>
      </c>
      <c r="B30" s="274">
        <v>606</v>
      </c>
      <c r="C30" s="275">
        <f t="shared" si="3"/>
        <v>0</v>
      </c>
      <c r="D30" s="276">
        <f t="shared" si="4"/>
        <v>0</v>
      </c>
      <c r="E30" s="277">
        <v>0</v>
      </c>
      <c r="F30" s="277">
        <v>0</v>
      </c>
      <c r="G30" s="277"/>
      <c r="H30" s="277"/>
      <c r="K30" s="272"/>
    </row>
    <row r="31" spans="1:11" s="38" customFormat="1" ht="51">
      <c r="A31" s="278" t="s">
        <v>347</v>
      </c>
      <c r="B31" s="274">
        <v>606</v>
      </c>
      <c r="C31" s="275">
        <f>E31+G31</f>
        <v>34000</v>
      </c>
      <c r="D31" s="276">
        <f>H31+F31</f>
        <v>40300</v>
      </c>
      <c r="E31" s="279">
        <v>34000</v>
      </c>
      <c r="F31" s="279">
        <v>40300</v>
      </c>
      <c r="G31" s="277"/>
      <c r="H31" s="277"/>
      <c r="K31" s="272"/>
    </row>
    <row r="32" spans="1:11" s="38" customFormat="1" ht="51">
      <c r="A32" s="278" t="s">
        <v>348</v>
      </c>
      <c r="B32" s="274">
        <v>606</v>
      </c>
      <c r="C32" s="275">
        <f>E32+G32</f>
        <v>30000</v>
      </c>
      <c r="D32" s="276">
        <f>H32+F32</f>
        <v>35800</v>
      </c>
      <c r="E32" s="279">
        <v>30000</v>
      </c>
      <c r="F32" s="279">
        <v>35800</v>
      </c>
      <c r="G32" s="277"/>
      <c r="H32" s="277"/>
      <c r="K32" s="272"/>
    </row>
    <row r="33" spans="1:11" s="38" customFormat="1" ht="12.75">
      <c r="A33" s="273" t="s">
        <v>349</v>
      </c>
      <c r="B33" s="274">
        <v>606</v>
      </c>
      <c r="C33" s="275">
        <f>E33+G33</f>
        <v>260000</v>
      </c>
      <c r="D33" s="276">
        <f>H33+F33</f>
        <v>260000</v>
      </c>
      <c r="E33" s="279">
        <v>260000</v>
      </c>
      <c r="F33" s="279">
        <v>260000</v>
      </c>
      <c r="G33" s="277"/>
      <c r="H33" s="277"/>
      <c r="K33" s="272"/>
    </row>
    <row r="34" spans="1:11" s="38" customFormat="1" ht="26.25">
      <c r="A34" s="176" t="s">
        <v>528</v>
      </c>
      <c r="B34" s="172">
        <v>618</v>
      </c>
      <c r="C34" s="280">
        <f>E34+G34</f>
        <v>33540</v>
      </c>
      <c r="D34" s="281">
        <f>H34+F34</f>
        <v>33540</v>
      </c>
      <c r="E34" s="282">
        <v>33540</v>
      </c>
      <c r="F34" s="282">
        <v>33540</v>
      </c>
      <c r="G34" s="283"/>
      <c r="H34" s="283"/>
      <c r="K34" s="272"/>
    </row>
    <row r="35" spans="1:28" s="123" customFormat="1" ht="38.25">
      <c r="A35" s="263" t="s">
        <v>210</v>
      </c>
      <c r="B35" s="264"/>
      <c r="C35" s="265">
        <f aca="true" t="shared" si="5" ref="C35:H35">C36+C37</f>
        <v>18000</v>
      </c>
      <c r="D35" s="265">
        <f>D36+D37</f>
        <v>2060</v>
      </c>
      <c r="E35" s="265">
        <f t="shared" si="5"/>
        <v>18000</v>
      </c>
      <c r="F35" s="265">
        <f t="shared" si="5"/>
        <v>2060</v>
      </c>
      <c r="G35" s="265">
        <f t="shared" si="5"/>
        <v>0</v>
      </c>
      <c r="H35" s="265">
        <f t="shared" si="5"/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8" ht="38.25">
      <c r="A36" s="177" t="s">
        <v>529</v>
      </c>
      <c r="B36" s="172">
        <v>714</v>
      </c>
      <c r="C36" s="121">
        <f>E36+G36</f>
        <v>18000</v>
      </c>
      <c r="D36" s="281">
        <f>H36+F36</f>
        <v>0</v>
      </c>
      <c r="E36" s="124">
        <v>18000</v>
      </c>
      <c r="F36" s="124">
        <v>0</v>
      </c>
      <c r="G36" s="3"/>
      <c r="H36" s="3"/>
    </row>
    <row r="37" spans="1:8" ht="12.75">
      <c r="A37" s="170" t="s">
        <v>530</v>
      </c>
      <c r="B37" s="172">
        <v>738</v>
      </c>
      <c r="C37" s="121">
        <f>E37+G37</f>
        <v>0</v>
      </c>
      <c r="D37" s="281">
        <f>H37+F37</f>
        <v>2060</v>
      </c>
      <c r="E37" s="124">
        <v>0</v>
      </c>
      <c r="F37" s="124">
        <v>2060</v>
      </c>
      <c r="G37" s="3"/>
      <c r="H37" s="3"/>
    </row>
    <row r="38" spans="1:8" ht="25.5">
      <c r="A38" s="263" t="s">
        <v>211</v>
      </c>
      <c r="B38" s="284"/>
      <c r="C38" s="265">
        <f aca="true" t="shared" si="6" ref="C38:H38">C39+C40+C41+C42+C43+C44</f>
        <v>4999527</v>
      </c>
      <c r="D38" s="265">
        <f t="shared" si="6"/>
        <v>4999527</v>
      </c>
      <c r="E38" s="265">
        <f t="shared" si="6"/>
        <v>1184200</v>
      </c>
      <c r="F38" s="265">
        <f t="shared" si="6"/>
        <v>1184200</v>
      </c>
      <c r="G38" s="265">
        <f t="shared" si="6"/>
        <v>3815327</v>
      </c>
      <c r="H38" s="265">
        <f t="shared" si="6"/>
        <v>3815327</v>
      </c>
    </row>
    <row r="39" spans="1:8" ht="44.25" customHeight="1">
      <c r="A39" s="273" t="s">
        <v>351</v>
      </c>
      <c r="B39" s="274">
        <v>832</v>
      </c>
      <c r="C39" s="275">
        <f aca="true" t="shared" si="7" ref="C39:C44">E39+G39</f>
        <v>1184200</v>
      </c>
      <c r="D39" s="276">
        <f aca="true" t="shared" si="8" ref="D39:D44">H39+F39</f>
        <v>1184200</v>
      </c>
      <c r="E39" s="279">
        <v>1184200</v>
      </c>
      <c r="F39" s="279">
        <v>1184200</v>
      </c>
      <c r="G39" s="285"/>
      <c r="H39" s="285"/>
    </row>
    <row r="40" spans="1:8" ht="26.25">
      <c r="A40" s="273" t="s">
        <v>531</v>
      </c>
      <c r="B40" s="274">
        <v>864</v>
      </c>
      <c r="C40" s="275">
        <f t="shared" si="7"/>
        <v>0</v>
      </c>
      <c r="D40" s="276">
        <f t="shared" si="8"/>
        <v>0</v>
      </c>
      <c r="E40" s="285">
        <v>0</v>
      </c>
      <c r="F40" s="285">
        <v>0</v>
      </c>
      <c r="G40" s="285"/>
      <c r="H40" s="285"/>
    </row>
    <row r="41" spans="1:8" ht="51">
      <c r="A41" s="266" t="s">
        <v>532</v>
      </c>
      <c r="B41" s="267">
        <v>864</v>
      </c>
      <c r="C41" s="268">
        <f t="shared" si="7"/>
        <v>624229</v>
      </c>
      <c r="D41" s="269">
        <f t="shared" si="8"/>
        <v>624229</v>
      </c>
      <c r="E41" s="286"/>
      <c r="F41" s="286"/>
      <c r="G41" s="286">
        <v>624229</v>
      </c>
      <c r="H41" s="286">
        <v>624229</v>
      </c>
    </row>
    <row r="42" spans="1:8" ht="38.25">
      <c r="A42" s="287" t="s">
        <v>352</v>
      </c>
      <c r="B42" s="288">
        <v>827</v>
      </c>
      <c r="C42" s="289">
        <f t="shared" si="7"/>
        <v>1265306</v>
      </c>
      <c r="D42" s="290">
        <f t="shared" si="8"/>
        <v>1265306</v>
      </c>
      <c r="E42" s="291"/>
      <c r="F42" s="291"/>
      <c r="G42" s="291">
        <v>1265306</v>
      </c>
      <c r="H42" s="291">
        <v>1265306</v>
      </c>
    </row>
    <row r="43" spans="1:8" ht="38.25">
      <c r="A43" s="287" t="s">
        <v>533</v>
      </c>
      <c r="B43" s="288">
        <v>827</v>
      </c>
      <c r="C43" s="289">
        <f t="shared" si="7"/>
        <v>485418</v>
      </c>
      <c r="D43" s="290">
        <f t="shared" si="8"/>
        <v>485418</v>
      </c>
      <c r="E43" s="291"/>
      <c r="F43" s="291"/>
      <c r="G43" s="291">
        <v>485418</v>
      </c>
      <c r="H43" s="291">
        <v>485418</v>
      </c>
    </row>
    <row r="44" spans="1:8" ht="38.25">
      <c r="A44" s="287" t="s">
        <v>353</v>
      </c>
      <c r="B44" s="288">
        <v>827</v>
      </c>
      <c r="C44" s="289">
        <f t="shared" si="7"/>
        <v>1440374</v>
      </c>
      <c r="D44" s="290">
        <f t="shared" si="8"/>
        <v>1440374</v>
      </c>
      <c r="E44" s="291"/>
      <c r="F44" s="291"/>
      <c r="G44" s="291">
        <v>1440374</v>
      </c>
      <c r="H44" s="291">
        <v>1440374</v>
      </c>
    </row>
    <row r="45" spans="1:8" ht="12.75">
      <c r="A45" s="260" t="s">
        <v>212</v>
      </c>
      <c r="B45" s="261"/>
      <c r="C45" s="262">
        <f>C46+C58+C63+C95+C109+C140</f>
        <v>2322733</v>
      </c>
      <c r="D45" s="262">
        <f>D46+D63+D98+D109+D140+D153+D58+D95</f>
        <v>2627331</v>
      </c>
      <c r="E45" s="262">
        <f>E46+E63+E98+E109+E140+E153+E58+E95</f>
        <v>1659809</v>
      </c>
      <c r="F45" s="262">
        <f>F46+F63+F98+F109+F140+F153+F58+F95</f>
        <v>1578701</v>
      </c>
      <c r="G45" s="262">
        <f>G46+G63+G98+G109+G140+G153+G58+G95</f>
        <v>1048630</v>
      </c>
      <c r="H45" s="262">
        <f>H46+H63+H98+H109+H140+H153+H58+H95</f>
        <v>1048630</v>
      </c>
    </row>
    <row r="46" spans="1:8" ht="12.75">
      <c r="A46" s="263" t="s">
        <v>213</v>
      </c>
      <c r="B46" s="284"/>
      <c r="C46" s="265">
        <f aca="true" t="shared" si="9" ref="C46:H46">C47+C49+C52+C54+C56</f>
        <v>14100</v>
      </c>
      <c r="D46" s="265">
        <f t="shared" si="9"/>
        <v>6000</v>
      </c>
      <c r="E46" s="265">
        <f t="shared" si="9"/>
        <v>14100</v>
      </c>
      <c r="F46" s="265">
        <f t="shared" si="9"/>
        <v>6000</v>
      </c>
      <c r="G46" s="265">
        <f t="shared" si="9"/>
        <v>0</v>
      </c>
      <c r="H46" s="265">
        <f t="shared" si="9"/>
        <v>0</v>
      </c>
    </row>
    <row r="47" spans="1:8" ht="12.75">
      <c r="A47" s="292">
        <v>5201</v>
      </c>
      <c r="B47" s="264"/>
      <c r="C47" s="265">
        <f aca="true" t="shared" si="10" ref="C47:H47">C48</f>
        <v>7100</v>
      </c>
      <c r="D47" s="265">
        <f t="shared" si="10"/>
        <v>3000</v>
      </c>
      <c r="E47" s="265">
        <f t="shared" si="10"/>
        <v>7100</v>
      </c>
      <c r="F47" s="265">
        <f t="shared" si="10"/>
        <v>3000</v>
      </c>
      <c r="G47" s="265">
        <f t="shared" si="10"/>
        <v>0</v>
      </c>
      <c r="H47" s="265">
        <f t="shared" si="10"/>
        <v>0</v>
      </c>
    </row>
    <row r="48" spans="1:8" ht="12.75">
      <c r="A48" s="46" t="s">
        <v>534</v>
      </c>
      <c r="B48" s="47">
        <v>122</v>
      </c>
      <c r="C48" s="121">
        <f>E48+G48</f>
        <v>7100</v>
      </c>
      <c r="D48" s="51">
        <f>H48+F48</f>
        <v>3000</v>
      </c>
      <c r="E48" s="3">
        <v>7100</v>
      </c>
      <c r="F48" s="3">
        <v>3000</v>
      </c>
      <c r="G48" s="3"/>
      <c r="H48" s="3"/>
    </row>
    <row r="49" spans="1:8" ht="12.75">
      <c r="A49" s="292">
        <v>5203</v>
      </c>
      <c r="B49" s="264"/>
      <c r="C49" s="265">
        <f aca="true" t="shared" si="11" ref="C49:H49">C50+C51</f>
        <v>7000</v>
      </c>
      <c r="D49" s="265">
        <f t="shared" si="11"/>
        <v>3000</v>
      </c>
      <c r="E49" s="265">
        <f t="shared" si="11"/>
        <v>7000</v>
      </c>
      <c r="F49" s="265">
        <f t="shared" si="11"/>
        <v>3000</v>
      </c>
      <c r="G49" s="265">
        <f t="shared" si="11"/>
        <v>0</v>
      </c>
      <c r="H49" s="265">
        <f t="shared" si="11"/>
        <v>0</v>
      </c>
    </row>
    <row r="50" spans="1:8" ht="12" customHeight="1">
      <c r="A50" s="171" t="s">
        <v>535</v>
      </c>
      <c r="B50" s="172">
        <v>122</v>
      </c>
      <c r="C50" s="121">
        <f>E50+G50</f>
        <v>3000</v>
      </c>
      <c r="D50" s="51">
        <f>H50+F50</f>
        <v>2000</v>
      </c>
      <c r="E50" s="3">
        <v>3000</v>
      </c>
      <c r="F50" s="3">
        <v>2000</v>
      </c>
      <c r="G50" s="3"/>
      <c r="H50" s="3"/>
    </row>
    <row r="51" spans="1:8" ht="12.75">
      <c r="A51" s="171" t="s">
        <v>536</v>
      </c>
      <c r="B51" s="172">
        <v>122</v>
      </c>
      <c r="C51" s="121">
        <f>E51+G51</f>
        <v>4000</v>
      </c>
      <c r="D51" s="51">
        <f>H51+F51</f>
        <v>1000</v>
      </c>
      <c r="E51" s="3">
        <v>4000</v>
      </c>
      <c r="F51" s="3">
        <v>1000</v>
      </c>
      <c r="G51" s="3"/>
      <c r="H51" s="3"/>
    </row>
    <row r="52" spans="1:8" ht="12.75">
      <c r="A52" s="292">
        <v>5205</v>
      </c>
      <c r="B52" s="264"/>
      <c r="C52" s="265">
        <f aca="true" t="shared" si="12" ref="C52:H52">C53</f>
        <v>0</v>
      </c>
      <c r="D52" s="265">
        <f t="shared" si="12"/>
        <v>0</v>
      </c>
      <c r="E52" s="265">
        <f t="shared" si="12"/>
        <v>0</v>
      </c>
      <c r="F52" s="265">
        <f t="shared" si="12"/>
        <v>0</v>
      </c>
      <c r="G52" s="265">
        <f t="shared" si="12"/>
        <v>0</v>
      </c>
      <c r="H52" s="265">
        <f t="shared" si="12"/>
        <v>0</v>
      </c>
    </row>
    <row r="53" spans="1:8" ht="12.75">
      <c r="A53" s="46"/>
      <c r="B53" s="47"/>
      <c r="C53" s="121">
        <f>E53+G53</f>
        <v>0</v>
      </c>
      <c r="D53" s="51">
        <f>H53+F53</f>
        <v>0</v>
      </c>
      <c r="E53" s="124"/>
      <c r="F53" s="124"/>
      <c r="G53" s="124"/>
      <c r="H53" s="124"/>
    </row>
    <row r="54" spans="1:8" ht="12.75">
      <c r="A54" s="292">
        <v>5204</v>
      </c>
      <c r="B54" s="264"/>
      <c r="C54" s="265">
        <f aca="true" t="shared" si="13" ref="C54:H54">C55</f>
        <v>0</v>
      </c>
      <c r="D54" s="265">
        <f t="shared" si="13"/>
        <v>0</v>
      </c>
      <c r="E54" s="265">
        <f t="shared" si="13"/>
        <v>0</v>
      </c>
      <c r="F54" s="265">
        <f t="shared" si="13"/>
        <v>0</v>
      </c>
      <c r="G54" s="265">
        <f t="shared" si="13"/>
        <v>0</v>
      </c>
      <c r="H54" s="265">
        <f t="shared" si="13"/>
        <v>0</v>
      </c>
    </row>
    <row r="55" spans="1:8" ht="12.75">
      <c r="A55" s="46"/>
      <c r="B55" s="47"/>
      <c r="C55" s="121">
        <f>E55+G55</f>
        <v>0</v>
      </c>
      <c r="D55" s="51">
        <f>H55+F55</f>
        <v>0</v>
      </c>
      <c r="E55" s="124"/>
      <c r="F55" s="124"/>
      <c r="G55" s="121"/>
      <c r="H55" s="121"/>
    </row>
    <row r="56" spans="1:8" ht="12.75">
      <c r="A56" s="292">
        <v>5206</v>
      </c>
      <c r="B56" s="264"/>
      <c r="C56" s="293">
        <f aca="true" t="shared" si="14" ref="C56:H56">C57</f>
        <v>0</v>
      </c>
      <c r="D56" s="293">
        <f t="shared" si="14"/>
        <v>0</v>
      </c>
      <c r="E56" s="293">
        <f t="shared" si="14"/>
        <v>0</v>
      </c>
      <c r="F56" s="293">
        <f t="shared" si="14"/>
        <v>0</v>
      </c>
      <c r="G56" s="293">
        <f t="shared" si="14"/>
        <v>0</v>
      </c>
      <c r="H56" s="293">
        <f t="shared" si="14"/>
        <v>0</v>
      </c>
    </row>
    <row r="57" spans="1:8" ht="12.75">
      <c r="A57" s="46"/>
      <c r="B57" s="47"/>
      <c r="C57" s="121">
        <f>E57+G57</f>
        <v>0</v>
      </c>
      <c r="D57" s="51">
        <f>H57+F57</f>
        <v>0</v>
      </c>
      <c r="E57" s="40"/>
      <c r="F57" s="48"/>
      <c r="G57" s="3"/>
      <c r="H57" s="3"/>
    </row>
    <row r="58" spans="1:8" ht="12.75">
      <c r="A58" s="263" t="s">
        <v>207</v>
      </c>
      <c r="B58" s="264"/>
      <c r="C58" s="265">
        <f aca="true" t="shared" si="15" ref="C58:H58">C59+C61</f>
        <v>0</v>
      </c>
      <c r="D58" s="265">
        <f t="shared" si="15"/>
        <v>0</v>
      </c>
      <c r="E58" s="265">
        <f t="shared" si="15"/>
        <v>0</v>
      </c>
      <c r="F58" s="265">
        <f t="shared" si="15"/>
        <v>0</v>
      </c>
      <c r="G58" s="265">
        <f t="shared" si="15"/>
        <v>0</v>
      </c>
      <c r="H58" s="265">
        <f t="shared" si="15"/>
        <v>0</v>
      </c>
    </row>
    <row r="59" spans="1:8" ht="12.75">
      <c r="A59" s="292">
        <v>5204</v>
      </c>
      <c r="B59" s="264"/>
      <c r="C59" s="265">
        <f aca="true" t="shared" si="16" ref="C59:H59">C60</f>
        <v>0</v>
      </c>
      <c r="D59" s="265">
        <f t="shared" si="16"/>
        <v>0</v>
      </c>
      <c r="E59" s="265">
        <f t="shared" si="16"/>
        <v>0</v>
      </c>
      <c r="F59" s="265">
        <f t="shared" si="16"/>
        <v>0</v>
      </c>
      <c r="G59" s="265">
        <f t="shared" si="16"/>
        <v>0</v>
      </c>
      <c r="H59" s="265">
        <f t="shared" si="16"/>
        <v>0</v>
      </c>
    </row>
    <row r="60" spans="1:8" ht="12.75">
      <c r="A60" s="46"/>
      <c r="B60" s="47"/>
      <c r="C60" s="121">
        <f>E60+G60</f>
        <v>0</v>
      </c>
      <c r="D60" s="51">
        <f>H60+F60</f>
        <v>0</v>
      </c>
      <c r="E60" s="3"/>
      <c r="F60" s="48"/>
      <c r="G60" s="3"/>
      <c r="H60" s="3"/>
    </row>
    <row r="61" spans="1:8" ht="12.75">
      <c r="A61" s="292">
        <v>5206</v>
      </c>
      <c r="B61" s="264"/>
      <c r="C61" s="265">
        <f aca="true" t="shared" si="17" ref="C61:H61">C62</f>
        <v>0</v>
      </c>
      <c r="D61" s="265">
        <f t="shared" si="17"/>
        <v>0</v>
      </c>
      <c r="E61" s="265">
        <f t="shared" si="17"/>
        <v>0</v>
      </c>
      <c r="F61" s="265">
        <f t="shared" si="17"/>
        <v>0</v>
      </c>
      <c r="G61" s="265">
        <f t="shared" si="17"/>
        <v>0</v>
      </c>
      <c r="H61" s="265">
        <f t="shared" si="17"/>
        <v>0</v>
      </c>
    </row>
    <row r="62" spans="1:8" ht="15">
      <c r="A62" s="294"/>
      <c r="B62" s="47"/>
      <c r="C62" s="121">
        <f>E62+G62</f>
        <v>0</v>
      </c>
      <c r="D62" s="51">
        <f>H62+F62</f>
        <v>0</v>
      </c>
      <c r="E62" s="40"/>
      <c r="F62" s="48"/>
      <c r="G62" s="40"/>
      <c r="H62" s="40"/>
    </row>
    <row r="63" spans="1:8" ht="12.75">
      <c r="A63" s="263" t="s">
        <v>214</v>
      </c>
      <c r="B63" s="284"/>
      <c r="C63" s="265">
        <f aca="true" t="shared" si="18" ref="C63:H63">C64+C70+C79+C93+C77</f>
        <v>87421</v>
      </c>
      <c r="D63" s="265">
        <f t="shared" si="18"/>
        <v>113670</v>
      </c>
      <c r="E63" s="265">
        <f t="shared" si="18"/>
        <v>87421</v>
      </c>
      <c r="F63" s="265">
        <f t="shared" si="18"/>
        <v>113670</v>
      </c>
      <c r="G63" s="265">
        <f t="shared" si="18"/>
        <v>0</v>
      </c>
      <c r="H63" s="265">
        <f t="shared" si="18"/>
        <v>0</v>
      </c>
    </row>
    <row r="64" spans="1:8" ht="12.75">
      <c r="A64" s="292">
        <v>5201</v>
      </c>
      <c r="B64" s="264"/>
      <c r="C64" s="265">
        <f aca="true" t="shared" si="19" ref="C64:H64">C65+C66+C67+C68+C69</f>
        <v>23919</v>
      </c>
      <c r="D64" s="265">
        <f t="shared" si="19"/>
        <v>23919</v>
      </c>
      <c r="E64" s="265">
        <f t="shared" si="19"/>
        <v>23919</v>
      </c>
      <c r="F64" s="265">
        <f t="shared" si="19"/>
        <v>23919</v>
      </c>
      <c r="G64" s="265">
        <f t="shared" si="19"/>
        <v>0</v>
      </c>
      <c r="H64" s="265">
        <f t="shared" si="19"/>
        <v>0</v>
      </c>
    </row>
    <row r="65" spans="1:8" ht="28.5" customHeight="1">
      <c r="A65" s="46" t="s">
        <v>537</v>
      </c>
      <c r="B65" s="47">
        <v>321</v>
      </c>
      <c r="C65" s="121">
        <f>E65+G65</f>
        <v>5000</v>
      </c>
      <c r="D65" s="51">
        <f>H65+F65</f>
        <v>5000</v>
      </c>
      <c r="E65" s="48">
        <v>5000</v>
      </c>
      <c r="F65" s="48">
        <v>5000</v>
      </c>
      <c r="G65" s="3"/>
      <c r="H65" s="3"/>
    </row>
    <row r="66" spans="1:8" ht="12.75">
      <c r="A66" s="46" t="s">
        <v>354</v>
      </c>
      <c r="B66" s="47">
        <v>322</v>
      </c>
      <c r="C66" s="121">
        <f>E66+G66</f>
        <v>8000</v>
      </c>
      <c r="D66" s="51">
        <f>H66+F66</f>
        <v>8000</v>
      </c>
      <c r="E66" s="48">
        <v>8000</v>
      </c>
      <c r="F66" s="48">
        <v>8000</v>
      </c>
      <c r="G66" s="3"/>
      <c r="H66" s="3"/>
    </row>
    <row r="67" spans="1:8" ht="25.5">
      <c r="A67" s="46" t="s">
        <v>538</v>
      </c>
      <c r="B67" s="47">
        <v>322</v>
      </c>
      <c r="C67" s="121">
        <f>E67+G67</f>
        <v>2919</v>
      </c>
      <c r="D67" s="51">
        <f>H67+F67</f>
        <v>2919</v>
      </c>
      <c r="E67" s="48">
        <v>2919</v>
      </c>
      <c r="F67" s="48">
        <v>2919</v>
      </c>
      <c r="G67" s="3"/>
      <c r="H67" s="3"/>
    </row>
    <row r="68" spans="1:8" ht="12.75">
      <c r="A68" s="46" t="s">
        <v>355</v>
      </c>
      <c r="B68" s="47">
        <v>322</v>
      </c>
      <c r="C68" s="121">
        <f>E68+G68</f>
        <v>4000</v>
      </c>
      <c r="D68" s="51">
        <f>H68+F68</f>
        <v>4000</v>
      </c>
      <c r="E68" s="48">
        <v>4000</v>
      </c>
      <c r="F68" s="48">
        <v>4000</v>
      </c>
      <c r="G68" s="3"/>
      <c r="H68" s="3"/>
    </row>
    <row r="69" spans="1:8" ht="38.25">
      <c r="A69" s="46" t="s">
        <v>539</v>
      </c>
      <c r="B69" s="47">
        <v>322</v>
      </c>
      <c r="C69" s="121">
        <f>E69+G69</f>
        <v>4000</v>
      </c>
      <c r="D69" s="51">
        <f>H69+F69</f>
        <v>4000</v>
      </c>
      <c r="E69" s="48">
        <v>4000</v>
      </c>
      <c r="F69" s="48">
        <v>4000</v>
      </c>
      <c r="G69" s="3"/>
      <c r="H69" s="3"/>
    </row>
    <row r="70" spans="1:8" ht="12.75">
      <c r="A70" s="292">
        <v>5203</v>
      </c>
      <c r="B70" s="264"/>
      <c r="C70" s="265">
        <f aca="true" t="shared" si="20" ref="C70:H70">C71+C72+C73+C74+C75+C76</f>
        <v>39495</v>
      </c>
      <c r="D70" s="265">
        <f t="shared" si="20"/>
        <v>36495</v>
      </c>
      <c r="E70" s="265">
        <f t="shared" si="20"/>
        <v>39495</v>
      </c>
      <c r="F70" s="265">
        <f t="shared" si="20"/>
        <v>36495</v>
      </c>
      <c r="G70" s="265">
        <f t="shared" si="20"/>
        <v>0</v>
      </c>
      <c r="H70" s="265">
        <f t="shared" si="20"/>
        <v>0</v>
      </c>
    </row>
    <row r="71" spans="1:8" ht="39.75">
      <c r="A71" s="295" t="s">
        <v>356</v>
      </c>
      <c r="B71" s="274">
        <v>311</v>
      </c>
      <c r="C71" s="275">
        <f aca="true" t="shared" si="21" ref="C71:C76">E71+G71</f>
        <v>9864</v>
      </c>
      <c r="D71" s="276">
        <f aca="true" t="shared" si="22" ref="D71:D76">H71+F71</f>
        <v>9864</v>
      </c>
      <c r="E71" s="296">
        <v>9864</v>
      </c>
      <c r="F71" s="296">
        <v>9864</v>
      </c>
      <c r="G71" s="285"/>
      <c r="H71" s="285"/>
    </row>
    <row r="72" spans="1:8" ht="13.5" customHeight="1">
      <c r="A72" s="46" t="s">
        <v>357</v>
      </c>
      <c r="B72" s="47">
        <v>311</v>
      </c>
      <c r="C72" s="121">
        <f t="shared" si="21"/>
        <v>3000</v>
      </c>
      <c r="D72" s="51">
        <f t="shared" si="22"/>
        <v>0</v>
      </c>
      <c r="E72" s="50">
        <v>3000</v>
      </c>
      <c r="F72" s="50">
        <v>0</v>
      </c>
      <c r="G72" s="3"/>
      <c r="H72" s="3"/>
    </row>
    <row r="73" spans="1:8" ht="24.75" customHeight="1">
      <c r="A73" s="171" t="s">
        <v>540</v>
      </c>
      <c r="B73" s="47">
        <v>311</v>
      </c>
      <c r="C73" s="121">
        <f t="shared" si="21"/>
        <v>3271</v>
      </c>
      <c r="D73" s="51">
        <f t="shared" si="22"/>
        <v>3271</v>
      </c>
      <c r="E73" s="50">
        <v>3271</v>
      </c>
      <c r="F73" s="50">
        <v>3271</v>
      </c>
      <c r="G73" s="3"/>
      <c r="H73" s="3"/>
    </row>
    <row r="74" spans="1:8" ht="26.25" customHeight="1">
      <c r="A74" s="46" t="s">
        <v>541</v>
      </c>
      <c r="B74" s="47">
        <v>322</v>
      </c>
      <c r="C74" s="121">
        <f t="shared" si="21"/>
        <v>19620</v>
      </c>
      <c r="D74" s="51">
        <f t="shared" si="22"/>
        <v>19620</v>
      </c>
      <c r="E74" s="48">
        <v>19620</v>
      </c>
      <c r="F74" s="48">
        <v>19620</v>
      </c>
      <c r="G74" s="3"/>
      <c r="H74" s="3"/>
    </row>
    <row r="75" spans="1:8" ht="27" customHeight="1">
      <c r="A75" s="46" t="s">
        <v>542</v>
      </c>
      <c r="B75" s="47">
        <v>322</v>
      </c>
      <c r="C75" s="121">
        <f t="shared" si="21"/>
        <v>1740</v>
      </c>
      <c r="D75" s="51">
        <f t="shared" si="22"/>
        <v>1740</v>
      </c>
      <c r="E75" s="48">
        <v>1740</v>
      </c>
      <c r="F75" s="48">
        <v>1740</v>
      </c>
      <c r="G75" s="3"/>
      <c r="H75" s="3"/>
    </row>
    <row r="76" spans="1:8" ht="50.25" customHeight="1">
      <c r="A76" s="46" t="s">
        <v>543</v>
      </c>
      <c r="B76" s="47">
        <v>311</v>
      </c>
      <c r="C76" s="121">
        <f t="shared" si="21"/>
        <v>2000</v>
      </c>
      <c r="D76" s="51">
        <f t="shared" si="22"/>
        <v>2000</v>
      </c>
      <c r="E76" s="48">
        <v>2000</v>
      </c>
      <c r="F76" s="48">
        <v>2000</v>
      </c>
      <c r="G76" s="3"/>
      <c r="H76" s="3"/>
    </row>
    <row r="77" spans="1:8" ht="12.75">
      <c r="A77" s="292">
        <v>5204</v>
      </c>
      <c r="B77" s="264"/>
      <c r="C77" s="265">
        <f aca="true" t="shared" si="23" ref="C77:H77">C78</f>
        <v>0</v>
      </c>
      <c r="D77" s="265">
        <f t="shared" si="23"/>
        <v>0</v>
      </c>
      <c r="E77" s="265">
        <f t="shared" si="23"/>
        <v>0</v>
      </c>
      <c r="F77" s="265">
        <f t="shared" si="23"/>
        <v>0</v>
      </c>
      <c r="G77" s="265">
        <f t="shared" si="23"/>
        <v>0</v>
      </c>
      <c r="H77" s="265">
        <f t="shared" si="23"/>
        <v>0</v>
      </c>
    </row>
    <row r="78" spans="1:8" ht="12.75">
      <c r="A78" s="46"/>
      <c r="B78" s="47"/>
      <c r="C78" s="121">
        <f>E78+G78</f>
        <v>0</v>
      </c>
      <c r="D78" s="51">
        <f>H78+F78</f>
        <v>0</v>
      </c>
      <c r="E78" s="48"/>
      <c r="F78" s="48"/>
      <c r="G78" s="3"/>
      <c r="H78" s="3"/>
    </row>
    <row r="79" spans="1:8" ht="12.75">
      <c r="A79" s="292">
        <v>5205</v>
      </c>
      <c r="B79" s="264"/>
      <c r="C79" s="265">
        <f aca="true" t="shared" si="24" ref="C79:H79">C80+C81+C82+C83+C84+C91+C92+C85+C86+C87+C88+C89+C90</f>
        <v>24007</v>
      </c>
      <c r="D79" s="265">
        <f t="shared" si="24"/>
        <v>53256</v>
      </c>
      <c r="E79" s="265">
        <f t="shared" si="24"/>
        <v>24007</v>
      </c>
      <c r="F79" s="265">
        <f t="shared" si="24"/>
        <v>53256</v>
      </c>
      <c r="G79" s="265">
        <f t="shared" si="24"/>
        <v>0</v>
      </c>
      <c r="H79" s="265">
        <f t="shared" si="24"/>
        <v>0</v>
      </c>
    </row>
    <row r="80" spans="1:8" s="38" customFormat="1" ht="12.75">
      <c r="A80" s="171" t="s">
        <v>358</v>
      </c>
      <c r="B80" s="172">
        <v>311</v>
      </c>
      <c r="C80" s="121">
        <f aca="true" t="shared" si="25" ref="C80:C92">E80+G80</f>
        <v>4400</v>
      </c>
      <c r="D80" s="51">
        <f aca="true" t="shared" si="26" ref="D80:D92">H80+F80</f>
        <v>0</v>
      </c>
      <c r="E80" s="50">
        <v>4400</v>
      </c>
      <c r="F80" s="50">
        <v>0</v>
      </c>
      <c r="G80" s="121"/>
      <c r="H80" s="121"/>
    </row>
    <row r="81" spans="1:8" s="38" customFormat="1" ht="25.5">
      <c r="A81" s="122" t="s">
        <v>544</v>
      </c>
      <c r="B81" s="47">
        <v>336</v>
      </c>
      <c r="C81" s="121">
        <f t="shared" si="25"/>
        <v>0</v>
      </c>
      <c r="D81" s="51">
        <f t="shared" si="26"/>
        <v>0</v>
      </c>
      <c r="E81" s="50">
        <v>0</v>
      </c>
      <c r="F81" s="50">
        <v>0</v>
      </c>
      <c r="G81" s="121"/>
      <c r="H81" s="121"/>
    </row>
    <row r="82" spans="1:8" s="38" customFormat="1" ht="12.75">
      <c r="A82" s="171" t="s">
        <v>359</v>
      </c>
      <c r="B82" s="172">
        <v>336</v>
      </c>
      <c r="C82" s="121">
        <f t="shared" si="25"/>
        <v>6800</v>
      </c>
      <c r="D82" s="51">
        <f t="shared" si="26"/>
        <v>6800</v>
      </c>
      <c r="E82" s="50">
        <v>6800</v>
      </c>
      <c r="F82" s="50">
        <v>6800</v>
      </c>
      <c r="G82" s="121"/>
      <c r="H82" s="121"/>
    </row>
    <row r="83" spans="1:8" s="38" customFormat="1" ht="25.5">
      <c r="A83" s="171" t="s">
        <v>360</v>
      </c>
      <c r="B83" s="172">
        <v>322</v>
      </c>
      <c r="C83" s="121">
        <f t="shared" si="25"/>
        <v>4332</v>
      </c>
      <c r="D83" s="51">
        <f t="shared" si="26"/>
        <v>4332</v>
      </c>
      <c r="E83" s="50">
        <v>4332</v>
      </c>
      <c r="F83" s="50">
        <v>4332</v>
      </c>
      <c r="G83" s="121"/>
      <c r="H83" s="121"/>
    </row>
    <row r="84" spans="1:8" s="38" customFormat="1" ht="14.25" customHeight="1">
      <c r="A84" s="171" t="s">
        <v>545</v>
      </c>
      <c r="B84" s="172">
        <v>322</v>
      </c>
      <c r="C84" s="121">
        <f t="shared" si="25"/>
        <v>8475</v>
      </c>
      <c r="D84" s="51">
        <f t="shared" si="26"/>
        <v>8475</v>
      </c>
      <c r="E84" s="50">
        <v>8475</v>
      </c>
      <c r="F84" s="50">
        <v>8475</v>
      </c>
      <c r="G84" s="121"/>
      <c r="H84" s="121"/>
    </row>
    <row r="85" spans="1:8" s="38" customFormat="1" ht="14.25" customHeight="1">
      <c r="A85" s="171" t="s">
        <v>546</v>
      </c>
      <c r="B85" s="172">
        <v>311</v>
      </c>
      <c r="C85" s="121">
        <f t="shared" si="25"/>
        <v>0</v>
      </c>
      <c r="D85" s="51">
        <f t="shared" si="26"/>
        <v>9450</v>
      </c>
      <c r="E85" s="50">
        <v>0</v>
      </c>
      <c r="F85" s="50">
        <v>9450</v>
      </c>
      <c r="G85" s="121"/>
      <c r="H85" s="121"/>
    </row>
    <row r="86" spans="1:8" s="38" customFormat="1" ht="14.25" customHeight="1">
      <c r="A86" s="171" t="s">
        <v>547</v>
      </c>
      <c r="B86" s="172">
        <v>311</v>
      </c>
      <c r="C86" s="121">
        <f t="shared" si="25"/>
        <v>0</v>
      </c>
      <c r="D86" s="51">
        <f t="shared" si="26"/>
        <v>1928</v>
      </c>
      <c r="E86" s="50">
        <v>0</v>
      </c>
      <c r="F86" s="50">
        <v>1928</v>
      </c>
      <c r="G86" s="121"/>
      <c r="H86" s="121"/>
    </row>
    <row r="87" spans="1:8" s="38" customFormat="1" ht="14.25" customHeight="1">
      <c r="A87" s="171" t="s">
        <v>548</v>
      </c>
      <c r="B87" s="172">
        <v>311</v>
      </c>
      <c r="C87" s="121">
        <f t="shared" si="25"/>
        <v>0</v>
      </c>
      <c r="D87" s="51">
        <f t="shared" si="26"/>
        <v>8271</v>
      </c>
      <c r="E87" s="50">
        <v>0</v>
      </c>
      <c r="F87" s="50">
        <v>8271</v>
      </c>
      <c r="G87" s="121"/>
      <c r="H87" s="121"/>
    </row>
    <row r="88" spans="1:8" s="38" customFormat="1" ht="14.25" customHeight="1">
      <c r="A88" s="171" t="s">
        <v>549</v>
      </c>
      <c r="B88" s="172">
        <v>311</v>
      </c>
      <c r="C88" s="121">
        <f t="shared" si="25"/>
        <v>0</v>
      </c>
      <c r="D88" s="51">
        <f t="shared" si="26"/>
        <v>2502</v>
      </c>
      <c r="E88" s="50">
        <v>0</v>
      </c>
      <c r="F88" s="50">
        <v>2502</v>
      </c>
      <c r="G88" s="121"/>
      <c r="H88" s="121"/>
    </row>
    <row r="89" spans="1:8" s="38" customFormat="1" ht="14.25" customHeight="1">
      <c r="A89" s="171" t="s">
        <v>550</v>
      </c>
      <c r="B89" s="172">
        <v>311</v>
      </c>
      <c r="C89" s="121">
        <f t="shared" si="25"/>
        <v>0</v>
      </c>
      <c r="D89" s="51">
        <f t="shared" si="26"/>
        <v>1722</v>
      </c>
      <c r="E89" s="50">
        <v>0</v>
      </c>
      <c r="F89" s="50">
        <v>1722</v>
      </c>
      <c r="G89" s="121"/>
      <c r="H89" s="121"/>
    </row>
    <row r="90" spans="1:8" s="38" customFormat="1" ht="14.25" customHeight="1">
      <c r="A90" s="171" t="s">
        <v>551</v>
      </c>
      <c r="B90" s="172">
        <v>311</v>
      </c>
      <c r="C90" s="121">
        <f t="shared" si="25"/>
        <v>0</v>
      </c>
      <c r="D90" s="51">
        <f t="shared" si="26"/>
        <v>3510</v>
      </c>
      <c r="E90" s="50">
        <v>0</v>
      </c>
      <c r="F90" s="50">
        <v>3510</v>
      </c>
      <c r="G90" s="121"/>
      <c r="H90" s="121"/>
    </row>
    <row r="91" spans="1:8" s="38" customFormat="1" ht="12.75">
      <c r="A91" s="171" t="s">
        <v>552</v>
      </c>
      <c r="B91" s="172">
        <v>311</v>
      </c>
      <c r="C91" s="121">
        <f t="shared" si="25"/>
        <v>0</v>
      </c>
      <c r="D91" s="51">
        <f t="shared" si="26"/>
        <v>1946</v>
      </c>
      <c r="E91" s="50">
        <v>0</v>
      </c>
      <c r="F91" s="50">
        <v>1946</v>
      </c>
      <c r="G91" s="121"/>
      <c r="H91" s="121"/>
    </row>
    <row r="92" spans="1:8" s="38" customFormat="1" ht="12.75">
      <c r="A92" s="171" t="s">
        <v>553</v>
      </c>
      <c r="B92" s="172">
        <v>311</v>
      </c>
      <c r="C92" s="121">
        <f t="shared" si="25"/>
        <v>0</v>
      </c>
      <c r="D92" s="51">
        <f t="shared" si="26"/>
        <v>4320</v>
      </c>
      <c r="E92" s="50">
        <v>0</v>
      </c>
      <c r="F92" s="50">
        <v>4320</v>
      </c>
      <c r="G92" s="121"/>
      <c r="H92" s="121"/>
    </row>
    <row r="93" spans="1:8" ht="12.75">
      <c r="A93" s="292">
        <v>5206</v>
      </c>
      <c r="B93" s="264"/>
      <c r="C93" s="293">
        <f aca="true" t="shared" si="27" ref="C93:H93">C94</f>
        <v>0</v>
      </c>
      <c r="D93" s="293">
        <f t="shared" si="27"/>
        <v>0</v>
      </c>
      <c r="E93" s="293">
        <f t="shared" si="27"/>
        <v>0</v>
      </c>
      <c r="F93" s="293">
        <f t="shared" si="27"/>
        <v>0</v>
      </c>
      <c r="G93" s="293">
        <f t="shared" si="27"/>
        <v>0</v>
      </c>
      <c r="H93" s="293">
        <f t="shared" si="27"/>
        <v>0</v>
      </c>
    </row>
    <row r="94" spans="1:8" ht="12.75">
      <c r="A94" s="46"/>
      <c r="B94" s="47"/>
      <c r="C94" s="121">
        <f>E94+G94</f>
        <v>0</v>
      </c>
      <c r="D94" s="51">
        <f>H94+F94</f>
        <v>0</v>
      </c>
      <c r="E94" s="40"/>
      <c r="F94" s="48"/>
      <c r="G94" s="40"/>
      <c r="H94" s="40"/>
    </row>
    <row r="95" spans="1:8" ht="12.75">
      <c r="A95" s="263" t="s">
        <v>554</v>
      </c>
      <c r="B95" s="284"/>
      <c r="C95" s="265">
        <f aca="true" t="shared" si="28" ref="C95:H96">C96</f>
        <v>0</v>
      </c>
      <c r="D95" s="265">
        <f t="shared" si="28"/>
        <v>0</v>
      </c>
      <c r="E95" s="265">
        <f t="shared" si="28"/>
        <v>0</v>
      </c>
      <c r="F95" s="265">
        <f t="shared" si="28"/>
        <v>0</v>
      </c>
      <c r="G95" s="265">
        <f t="shared" si="28"/>
        <v>0</v>
      </c>
      <c r="H95" s="265">
        <f t="shared" si="28"/>
        <v>0</v>
      </c>
    </row>
    <row r="96" spans="1:8" ht="12.75">
      <c r="A96" s="292">
        <v>5203</v>
      </c>
      <c r="B96" s="264"/>
      <c r="C96" s="265">
        <f t="shared" si="28"/>
        <v>0</v>
      </c>
      <c r="D96" s="265">
        <f t="shared" si="28"/>
        <v>0</v>
      </c>
      <c r="E96" s="265">
        <f t="shared" si="28"/>
        <v>0</v>
      </c>
      <c r="F96" s="265">
        <f t="shared" si="28"/>
        <v>0</v>
      </c>
      <c r="G96" s="265">
        <f t="shared" si="28"/>
        <v>0</v>
      </c>
      <c r="H96" s="265">
        <f t="shared" si="28"/>
        <v>0</v>
      </c>
    </row>
    <row r="97" spans="1:8" ht="12.75">
      <c r="A97" s="46"/>
      <c r="B97" s="47"/>
      <c r="C97" s="121">
        <f>E97+G97</f>
        <v>0</v>
      </c>
      <c r="D97" s="51">
        <f>H97+F97</f>
        <v>0</v>
      </c>
      <c r="E97" s="40"/>
      <c r="F97" s="48"/>
      <c r="G97" s="297"/>
      <c r="H97" s="297"/>
    </row>
    <row r="98" spans="1:8" ht="25.5">
      <c r="A98" s="263" t="s">
        <v>208</v>
      </c>
      <c r="B98" s="284"/>
      <c r="C98" s="265">
        <f aca="true" t="shared" si="29" ref="C98:H98">C107+C99+C101+C105</f>
        <v>60575</v>
      </c>
      <c r="D98" s="265">
        <f t="shared" si="29"/>
        <v>67575</v>
      </c>
      <c r="E98" s="265">
        <f t="shared" si="29"/>
        <v>4600</v>
      </c>
      <c r="F98" s="265">
        <f t="shared" si="29"/>
        <v>11600</v>
      </c>
      <c r="G98" s="265">
        <f t="shared" si="29"/>
        <v>55975</v>
      </c>
      <c r="H98" s="265">
        <f t="shared" si="29"/>
        <v>55975</v>
      </c>
    </row>
    <row r="99" spans="1:8" ht="12.75">
      <c r="A99" s="292">
        <v>5201</v>
      </c>
      <c r="B99" s="284"/>
      <c r="C99" s="265">
        <f aca="true" t="shared" si="30" ref="C99:H99">C100</f>
        <v>1600</v>
      </c>
      <c r="D99" s="265">
        <f t="shared" si="30"/>
        <v>1600</v>
      </c>
      <c r="E99" s="265">
        <f t="shared" si="30"/>
        <v>1600</v>
      </c>
      <c r="F99" s="265">
        <f t="shared" si="30"/>
        <v>1600</v>
      </c>
      <c r="G99" s="265">
        <f t="shared" si="30"/>
        <v>0</v>
      </c>
      <c r="H99" s="265">
        <f t="shared" si="30"/>
        <v>0</v>
      </c>
    </row>
    <row r="100" spans="1:8" ht="51">
      <c r="A100" s="171" t="s">
        <v>555</v>
      </c>
      <c r="B100" s="47">
        <v>530</v>
      </c>
      <c r="C100" s="121">
        <f>E100+G100</f>
        <v>1600</v>
      </c>
      <c r="D100" s="51">
        <f>H100+F100</f>
        <v>1600</v>
      </c>
      <c r="E100" s="124">
        <v>1600</v>
      </c>
      <c r="F100" s="124">
        <v>1600</v>
      </c>
      <c r="G100" s="124"/>
      <c r="H100" s="124"/>
    </row>
    <row r="101" spans="1:8" ht="12.75">
      <c r="A101" s="292">
        <v>5203</v>
      </c>
      <c r="B101" s="264"/>
      <c r="C101" s="265">
        <f aca="true" t="shared" si="31" ref="C101:H101">C102+C104+C103</f>
        <v>57942</v>
      </c>
      <c r="D101" s="265">
        <f t="shared" si="31"/>
        <v>64942</v>
      </c>
      <c r="E101" s="265">
        <f t="shared" si="31"/>
        <v>3000</v>
      </c>
      <c r="F101" s="265">
        <f t="shared" si="31"/>
        <v>10000</v>
      </c>
      <c r="G101" s="265">
        <f t="shared" si="31"/>
        <v>54942</v>
      </c>
      <c r="H101" s="265">
        <f t="shared" si="31"/>
        <v>54942</v>
      </c>
    </row>
    <row r="102" spans="1:8" ht="12.75">
      <c r="A102" s="171" t="s">
        <v>361</v>
      </c>
      <c r="B102" s="47">
        <v>525</v>
      </c>
      <c r="C102" s="121">
        <f>E102+G102</f>
        <v>3000</v>
      </c>
      <c r="D102" s="51">
        <f>H102+F102</f>
        <v>0</v>
      </c>
      <c r="E102" s="124">
        <v>3000</v>
      </c>
      <c r="F102" s="124">
        <v>0</v>
      </c>
      <c r="G102" s="121"/>
      <c r="H102" s="121"/>
    </row>
    <row r="103" spans="1:8" ht="12.75">
      <c r="A103" s="171" t="s">
        <v>556</v>
      </c>
      <c r="B103" s="47">
        <v>524</v>
      </c>
      <c r="C103" s="121">
        <f>E103+G103</f>
        <v>0</v>
      </c>
      <c r="D103" s="51">
        <f>H103+F103</f>
        <v>10000</v>
      </c>
      <c r="E103" s="124">
        <v>0</v>
      </c>
      <c r="F103" s="124">
        <v>10000</v>
      </c>
      <c r="G103" s="121"/>
      <c r="H103" s="121"/>
    </row>
    <row r="104" spans="1:8" ht="51">
      <c r="A104" s="298" t="s">
        <v>362</v>
      </c>
      <c r="B104" s="267">
        <v>588</v>
      </c>
      <c r="C104" s="268">
        <f>E104+G104</f>
        <v>54942</v>
      </c>
      <c r="D104" s="269">
        <f>H104+F104</f>
        <v>54942</v>
      </c>
      <c r="E104" s="270"/>
      <c r="F104" s="270"/>
      <c r="G104" s="270">
        <v>54942</v>
      </c>
      <c r="H104" s="270">
        <v>54942</v>
      </c>
    </row>
    <row r="105" spans="1:8" ht="12.75">
      <c r="A105" s="292">
        <v>5204</v>
      </c>
      <c r="B105" s="264"/>
      <c r="C105" s="265">
        <f aca="true" t="shared" si="32" ref="C105:H105">C106</f>
        <v>0</v>
      </c>
      <c r="D105" s="265">
        <f t="shared" si="32"/>
        <v>0</v>
      </c>
      <c r="E105" s="265">
        <f t="shared" si="32"/>
        <v>0</v>
      </c>
      <c r="F105" s="265">
        <f t="shared" si="32"/>
        <v>0</v>
      </c>
      <c r="G105" s="265">
        <f t="shared" si="32"/>
        <v>0</v>
      </c>
      <c r="H105" s="265">
        <f t="shared" si="32"/>
        <v>0</v>
      </c>
    </row>
    <row r="106" spans="1:8" ht="12.75">
      <c r="A106" s="46"/>
      <c r="B106" s="47"/>
      <c r="C106" s="121">
        <f>E106+G106</f>
        <v>0</v>
      </c>
      <c r="D106" s="51">
        <f>H106+F106</f>
        <v>0</v>
      </c>
      <c r="E106" s="124"/>
      <c r="F106" s="124"/>
      <c r="G106" s="121"/>
      <c r="H106" s="121"/>
    </row>
    <row r="107" spans="1:8" ht="12.75">
      <c r="A107" s="292">
        <v>5205</v>
      </c>
      <c r="B107" s="264"/>
      <c r="C107" s="265">
        <f aca="true" t="shared" si="33" ref="C107:H107">C108</f>
        <v>1033</v>
      </c>
      <c r="D107" s="265">
        <f t="shared" si="33"/>
        <v>1033</v>
      </c>
      <c r="E107" s="265">
        <f t="shared" si="33"/>
        <v>0</v>
      </c>
      <c r="F107" s="265">
        <f t="shared" si="33"/>
        <v>0</v>
      </c>
      <c r="G107" s="265">
        <f t="shared" si="33"/>
        <v>1033</v>
      </c>
      <c r="H107" s="265">
        <f t="shared" si="33"/>
        <v>1033</v>
      </c>
    </row>
    <row r="108" spans="1:8" ht="63.75">
      <c r="A108" s="299" t="s">
        <v>363</v>
      </c>
      <c r="B108" s="288">
        <v>588</v>
      </c>
      <c r="C108" s="289">
        <f>E108+G108</f>
        <v>1033</v>
      </c>
      <c r="D108" s="290">
        <f>H108+F108</f>
        <v>1033</v>
      </c>
      <c r="E108" s="291"/>
      <c r="F108" s="300"/>
      <c r="G108" s="291">
        <v>1033</v>
      </c>
      <c r="H108" s="291">
        <v>1033</v>
      </c>
    </row>
    <row r="109" spans="1:8" ht="25.5">
      <c r="A109" s="263" t="s">
        <v>209</v>
      </c>
      <c r="B109" s="284"/>
      <c r="C109" s="265">
        <f aca="true" t="shared" si="34" ref="C109:H109">C110+C112+C133+C118+C123</f>
        <v>2142872</v>
      </c>
      <c r="D109" s="265">
        <f t="shared" si="34"/>
        <v>2076615</v>
      </c>
      <c r="E109" s="265">
        <f t="shared" si="34"/>
        <v>1409668</v>
      </c>
      <c r="F109" s="265">
        <f t="shared" si="34"/>
        <v>1343411</v>
      </c>
      <c r="G109" s="265">
        <f t="shared" si="34"/>
        <v>733204</v>
      </c>
      <c r="H109" s="265">
        <f t="shared" si="34"/>
        <v>733204</v>
      </c>
    </row>
    <row r="110" spans="1:8" ht="12.75">
      <c r="A110" s="292">
        <v>5201</v>
      </c>
      <c r="B110" s="264"/>
      <c r="C110" s="265">
        <f aca="true" t="shared" si="35" ref="C110:H110">C111</f>
        <v>4000</v>
      </c>
      <c r="D110" s="265">
        <f t="shared" si="35"/>
        <v>2000</v>
      </c>
      <c r="E110" s="265">
        <f t="shared" si="35"/>
        <v>4000</v>
      </c>
      <c r="F110" s="265">
        <f t="shared" si="35"/>
        <v>2000</v>
      </c>
      <c r="G110" s="265">
        <f t="shared" si="35"/>
        <v>0</v>
      </c>
      <c r="H110" s="265">
        <f t="shared" si="35"/>
        <v>0</v>
      </c>
    </row>
    <row r="111" spans="1:8" ht="12.75">
      <c r="A111" s="46" t="s">
        <v>364</v>
      </c>
      <c r="B111" s="47">
        <v>623</v>
      </c>
      <c r="C111" s="121">
        <f>E111+G111</f>
        <v>4000</v>
      </c>
      <c r="D111" s="51">
        <f>H111+F111</f>
        <v>2000</v>
      </c>
      <c r="E111" s="124">
        <v>4000</v>
      </c>
      <c r="F111" s="124">
        <v>2000</v>
      </c>
      <c r="G111" s="124"/>
      <c r="H111" s="124"/>
    </row>
    <row r="112" spans="1:8" ht="12.75">
      <c r="A112" s="292">
        <v>5203</v>
      </c>
      <c r="B112" s="264"/>
      <c r="C112" s="265">
        <f aca="true" t="shared" si="36" ref="C112:H112">C113+C114+C115+C117+C116</f>
        <v>358880</v>
      </c>
      <c r="D112" s="265">
        <f t="shared" si="36"/>
        <v>358880</v>
      </c>
      <c r="E112" s="265">
        <f t="shared" si="36"/>
        <v>5000</v>
      </c>
      <c r="F112" s="265">
        <f t="shared" si="36"/>
        <v>5000</v>
      </c>
      <c r="G112" s="265">
        <f t="shared" si="36"/>
        <v>353880</v>
      </c>
      <c r="H112" s="265">
        <f t="shared" si="36"/>
        <v>353880</v>
      </c>
    </row>
    <row r="113" spans="1:8" ht="12" customHeight="1">
      <c r="A113" s="171" t="s">
        <v>365</v>
      </c>
      <c r="B113" s="172">
        <v>623</v>
      </c>
      <c r="C113" s="121">
        <f>E113+G113</f>
        <v>3000</v>
      </c>
      <c r="D113" s="51">
        <f>H113+F113</f>
        <v>3000</v>
      </c>
      <c r="E113" s="49">
        <v>3000</v>
      </c>
      <c r="F113" s="49">
        <v>3000</v>
      </c>
      <c r="G113" s="40"/>
      <c r="H113" s="40"/>
    </row>
    <row r="114" spans="1:8" ht="12.75" customHeight="1">
      <c r="A114" s="171" t="s">
        <v>366</v>
      </c>
      <c r="B114" s="172">
        <v>623</v>
      </c>
      <c r="C114" s="121">
        <f>E114+G114</f>
        <v>2000</v>
      </c>
      <c r="D114" s="51">
        <f>H114+F114</f>
        <v>2000</v>
      </c>
      <c r="E114" s="49">
        <v>2000</v>
      </c>
      <c r="F114" s="49">
        <v>2000</v>
      </c>
      <c r="G114" s="40"/>
      <c r="H114" s="40"/>
    </row>
    <row r="115" spans="1:8" ht="62.25" customHeight="1">
      <c r="A115" s="298" t="s">
        <v>367</v>
      </c>
      <c r="B115" s="267">
        <v>618</v>
      </c>
      <c r="C115" s="268">
        <f>E115+G115</f>
        <v>274317</v>
      </c>
      <c r="D115" s="269">
        <f>H115+F115</f>
        <v>274317</v>
      </c>
      <c r="E115" s="271"/>
      <c r="F115" s="271"/>
      <c r="G115" s="271">
        <v>274317</v>
      </c>
      <c r="H115" s="271">
        <v>274317</v>
      </c>
    </row>
    <row r="116" spans="1:8" ht="66.75" customHeight="1">
      <c r="A116" s="298" t="s">
        <v>368</v>
      </c>
      <c r="B116" s="267">
        <v>618</v>
      </c>
      <c r="C116" s="268">
        <f>E116+G116</f>
        <v>47174</v>
      </c>
      <c r="D116" s="269">
        <f>H116+F116</f>
        <v>47174</v>
      </c>
      <c r="E116" s="271"/>
      <c r="F116" s="271"/>
      <c r="G116" s="271">
        <v>47174</v>
      </c>
      <c r="H116" s="271">
        <v>47174</v>
      </c>
    </row>
    <row r="117" spans="1:8" ht="26.25" customHeight="1">
      <c r="A117" s="298" t="s">
        <v>369</v>
      </c>
      <c r="B117" s="267">
        <v>618</v>
      </c>
      <c r="C117" s="268">
        <f>E117+G117</f>
        <v>32389</v>
      </c>
      <c r="D117" s="269">
        <f>H117+F117</f>
        <v>32389</v>
      </c>
      <c r="E117" s="271"/>
      <c r="F117" s="271"/>
      <c r="G117" s="271">
        <v>32389</v>
      </c>
      <c r="H117" s="271">
        <v>32389</v>
      </c>
    </row>
    <row r="118" spans="1:8" ht="12.75">
      <c r="A118" s="292">
        <v>5204</v>
      </c>
      <c r="B118" s="264"/>
      <c r="C118" s="265">
        <f aca="true" t="shared" si="37" ref="C118:H118">C120+C119+C121+C122</f>
        <v>684324</v>
      </c>
      <c r="D118" s="265">
        <f t="shared" si="37"/>
        <v>681524</v>
      </c>
      <c r="E118" s="265">
        <f t="shared" si="37"/>
        <v>305000</v>
      </c>
      <c r="F118" s="265">
        <f t="shared" si="37"/>
        <v>302200</v>
      </c>
      <c r="G118" s="265">
        <f t="shared" si="37"/>
        <v>379324</v>
      </c>
      <c r="H118" s="265">
        <f t="shared" si="37"/>
        <v>379324</v>
      </c>
    </row>
    <row r="119" spans="1:8" ht="25.5">
      <c r="A119" s="171" t="s">
        <v>370</v>
      </c>
      <c r="B119" s="172">
        <v>623</v>
      </c>
      <c r="C119" s="121">
        <f>E119+G119</f>
        <v>269000</v>
      </c>
      <c r="D119" s="51">
        <f>H119+F119</f>
        <v>269000</v>
      </c>
      <c r="E119" s="48">
        <v>269000</v>
      </c>
      <c r="F119" s="48">
        <v>269000</v>
      </c>
      <c r="G119" s="121"/>
      <c r="H119" s="121"/>
    </row>
    <row r="120" spans="1:10" ht="12.75">
      <c r="A120" s="171" t="s">
        <v>557</v>
      </c>
      <c r="B120" s="172">
        <v>623</v>
      </c>
      <c r="C120" s="121">
        <f>E120+G120</f>
        <v>36000</v>
      </c>
      <c r="D120" s="51">
        <f>H120+F120</f>
        <v>16000</v>
      </c>
      <c r="E120" s="48">
        <v>36000</v>
      </c>
      <c r="F120" s="48">
        <v>16000</v>
      </c>
      <c r="G120" s="3"/>
      <c r="H120" s="3"/>
      <c r="J120" s="1">
        <f>E120-F120</f>
        <v>20000</v>
      </c>
    </row>
    <row r="121" spans="1:8" ht="76.5">
      <c r="A121" s="298" t="s">
        <v>558</v>
      </c>
      <c r="B121" s="267">
        <v>618</v>
      </c>
      <c r="C121" s="268">
        <f>E121+G121</f>
        <v>379324</v>
      </c>
      <c r="D121" s="269">
        <f>H121+F121</f>
        <v>379324</v>
      </c>
      <c r="E121" s="286"/>
      <c r="F121" s="286"/>
      <c r="G121" s="286">
        <v>379324</v>
      </c>
      <c r="H121" s="286">
        <v>379324</v>
      </c>
    </row>
    <row r="122" spans="1:8" ht="12.75">
      <c r="A122" s="301" t="s">
        <v>559</v>
      </c>
      <c r="B122" s="302">
        <v>618</v>
      </c>
      <c r="C122" s="280">
        <f>E122+G122</f>
        <v>0</v>
      </c>
      <c r="D122" s="281">
        <f>H122+F122</f>
        <v>17200</v>
      </c>
      <c r="E122" s="303">
        <v>0</v>
      </c>
      <c r="F122" s="303">
        <v>17200</v>
      </c>
      <c r="G122" s="303"/>
      <c r="H122" s="303"/>
    </row>
    <row r="123" spans="1:8" ht="12.75">
      <c r="A123" s="292">
        <v>5205</v>
      </c>
      <c r="B123" s="264"/>
      <c r="C123" s="265">
        <f aca="true" t="shared" si="38" ref="C123:H123">C124+C125+C126+C127+C128+C129+C130+C131+C132</f>
        <v>18500</v>
      </c>
      <c r="D123" s="265">
        <f t="shared" si="38"/>
        <v>18500</v>
      </c>
      <c r="E123" s="265">
        <f t="shared" si="38"/>
        <v>18500</v>
      </c>
      <c r="F123" s="265">
        <f t="shared" si="38"/>
        <v>18500</v>
      </c>
      <c r="G123" s="265">
        <f t="shared" si="38"/>
        <v>0</v>
      </c>
      <c r="H123" s="265">
        <f t="shared" si="38"/>
        <v>0</v>
      </c>
    </row>
    <row r="124" spans="1:8" ht="25.5">
      <c r="A124" s="46" t="s">
        <v>371</v>
      </c>
      <c r="B124" s="52">
        <v>623</v>
      </c>
      <c r="C124" s="121">
        <f aca="true" t="shared" si="39" ref="C124:C132">E124+G124</f>
        <v>4000</v>
      </c>
      <c r="D124" s="51">
        <f aca="true" t="shared" si="40" ref="D124:D132">H124+F124</f>
        <v>4000</v>
      </c>
      <c r="E124" s="48">
        <v>4000</v>
      </c>
      <c r="F124" s="48">
        <v>4000</v>
      </c>
      <c r="G124" s="3"/>
      <c r="H124" s="3"/>
    </row>
    <row r="125" spans="1:8" ht="12.75">
      <c r="A125" s="46" t="s">
        <v>372</v>
      </c>
      <c r="B125" s="52">
        <v>623</v>
      </c>
      <c r="C125" s="121">
        <f t="shared" si="39"/>
        <v>3000</v>
      </c>
      <c r="D125" s="51">
        <f t="shared" si="40"/>
        <v>3000</v>
      </c>
      <c r="E125" s="48">
        <v>3000</v>
      </c>
      <c r="F125" s="48">
        <v>3000</v>
      </c>
      <c r="G125" s="3"/>
      <c r="H125" s="3"/>
    </row>
    <row r="126" spans="1:8" ht="12.75">
      <c r="A126" s="46" t="s">
        <v>560</v>
      </c>
      <c r="B126" s="52">
        <v>623</v>
      </c>
      <c r="C126" s="121">
        <f t="shared" si="39"/>
        <v>2000</v>
      </c>
      <c r="D126" s="51">
        <f t="shared" si="40"/>
        <v>2000</v>
      </c>
      <c r="E126" s="48">
        <v>2000</v>
      </c>
      <c r="F126" s="48">
        <v>2000</v>
      </c>
      <c r="G126" s="3"/>
      <c r="H126" s="3"/>
    </row>
    <row r="127" spans="1:8" ht="12.75">
      <c r="A127" s="46" t="s">
        <v>561</v>
      </c>
      <c r="B127" s="52">
        <v>623</v>
      </c>
      <c r="C127" s="121">
        <f t="shared" si="39"/>
        <v>1500</v>
      </c>
      <c r="D127" s="51">
        <f t="shared" si="40"/>
        <v>1500</v>
      </c>
      <c r="E127" s="48">
        <v>1500</v>
      </c>
      <c r="F127" s="48">
        <v>1500</v>
      </c>
      <c r="G127" s="3"/>
      <c r="H127" s="3"/>
    </row>
    <row r="128" spans="1:8" ht="12.75">
      <c r="A128" s="46" t="s">
        <v>373</v>
      </c>
      <c r="B128" s="52">
        <v>623</v>
      </c>
      <c r="C128" s="121">
        <f t="shared" si="39"/>
        <v>1400</v>
      </c>
      <c r="D128" s="51">
        <f t="shared" si="40"/>
        <v>1400</v>
      </c>
      <c r="E128" s="48">
        <v>1400</v>
      </c>
      <c r="F128" s="48">
        <v>1400</v>
      </c>
      <c r="G128" s="3"/>
      <c r="H128" s="3"/>
    </row>
    <row r="129" spans="1:8" ht="12.75">
      <c r="A129" s="46" t="s">
        <v>374</v>
      </c>
      <c r="B129" s="52">
        <v>623</v>
      </c>
      <c r="C129" s="121">
        <f t="shared" si="39"/>
        <v>2100</v>
      </c>
      <c r="D129" s="51">
        <f t="shared" si="40"/>
        <v>2100</v>
      </c>
      <c r="E129" s="48">
        <v>2100</v>
      </c>
      <c r="F129" s="48">
        <v>2100</v>
      </c>
      <c r="G129" s="3"/>
      <c r="H129" s="3"/>
    </row>
    <row r="130" spans="1:8" ht="12.75">
      <c r="A130" s="46" t="s">
        <v>375</v>
      </c>
      <c r="B130" s="52">
        <v>623</v>
      </c>
      <c r="C130" s="121">
        <f t="shared" si="39"/>
        <v>1500</v>
      </c>
      <c r="D130" s="51">
        <f t="shared" si="40"/>
        <v>1500</v>
      </c>
      <c r="E130" s="48">
        <v>1500</v>
      </c>
      <c r="F130" s="48">
        <v>1500</v>
      </c>
      <c r="G130" s="3"/>
      <c r="H130" s="3"/>
    </row>
    <row r="131" spans="1:8" ht="12.75">
      <c r="A131" s="46" t="s">
        <v>562</v>
      </c>
      <c r="B131" s="52">
        <v>623</v>
      </c>
      <c r="C131" s="121">
        <f t="shared" si="39"/>
        <v>1500</v>
      </c>
      <c r="D131" s="51">
        <f t="shared" si="40"/>
        <v>1500</v>
      </c>
      <c r="E131" s="48">
        <v>1500</v>
      </c>
      <c r="F131" s="48">
        <v>1500</v>
      </c>
      <c r="G131" s="3"/>
      <c r="H131" s="3"/>
    </row>
    <row r="132" spans="1:8" ht="12.75">
      <c r="A132" s="46" t="s">
        <v>376</v>
      </c>
      <c r="B132" s="52">
        <v>623</v>
      </c>
      <c r="C132" s="121">
        <f t="shared" si="39"/>
        <v>1500</v>
      </c>
      <c r="D132" s="51">
        <f t="shared" si="40"/>
        <v>1500</v>
      </c>
      <c r="E132" s="48">
        <v>1500</v>
      </c>
      <c r="F132" s="48">
        <v>1500</v>
      </c>
      <c r="G132" s="3"/>
      <c r="H132" s="3"/>
    </row>
    <row r="133" spans="1:8" ht="12.75">
      <c r="A133" s="292">
        <v>5206</v>
      </c>
      <c r="B133" s="264"/>
      <c r="C133" s="265">
        <f aca="true" t="shared" si="41" ref="C133:H133">C134+C135+C136+C137+C138+C139+C1523</f>
        <v>1077168</v>
      </c>
      <c r="D133" s="265">
        <f t="shared" si="41"/>
        <v>1015711</v>
      </c>
      <c r="E133" s="265">
        <f t="shared" si="41"/>
        <v>1077168</v>
      </c>
      <c r="F133" s="265">
        <f t="shared" si="41"/>
        <v>1015711</v>
      </c>
      <c r="G133" s="265">
        <f t="shared" si="41"/>
        <v>0</v>
      </c>
      <c r="H133" s="265">
        <f t="shared" si="41"/>
        <v>0</v>
      </c>
    </row>
    <row r="134" spans="1:8" ht="46.5" customHeight="1">
      <c r="A134" s="171" t="s">
        <v>563</v>
      </c>
      <c r="B134" s="172">
        <v>627</v>
      </c>
      <c r="C134" s="121">
        <f aca="true" t="shared" si="42" ref="C134:C139">E134+G134</f>
        <v>298515</v>
      </c>
      <c r="D134" s="51">
        <f aca="true" t="shared" si="43" ref="D134:D139">H134+F134</f>
        <v>298515</v>
      </c>
      <c r="E134" s="48">
        <v>298515</v>
      </c>
      <c r="F134" s="48">
        <v>298515</v>
      </c>
      <c r="G134" s="3"/>
      <c r="H134" s="3"/>
    </row>
    <row r="135" spans="1:8" ht="39.75">
      <c r="A135" s="304" t="s">
        <v>564</v>
      </c>
      <c r="B135" s="305">
        <v>619</v>
      </c>
      <c r="C135" s="306">
        <f t="shared" si="42"/>
        <v>73919</v>
      </c>
      <c r="D135" s="307">
        <f t="shared" si="43"/>
        <v>62462</v>
      </c>
      <c r="E135" s="308">
        <v>73919</v>
      </c>
      <c r="F135" s="308">
        <v>62462</v>
      </c>
      <c r="G135" s="309"/>
      <c r="H135" s="309"/>
    </row>
    <row r="136" spans="1:8" ht="38.25">
      <c r="A136" s="171" t="s">
        <v>377</v>
      </c>
      <c r="B136" s="172">
        <v>603</v>
      </c>
      <c r="C136" s="178">
        <f t="shared" si="42"/>
        <v>519154</v>
      </c>
      <c r="D136" s="173">
        <f t="shared" si="43"/>
        <v>519154</v>
      </c>
      <c r="E136" s="49">
        <v>519154</v>
      </c>
      <c r="F136" s="49">
        <v>519154</v>
      </c>
      <c r="G136" s="310"/>
      <c r="H136" s="310"/>
    </row>
    <row r="137" spans="1:8" ht="25.5">
      <c r="A137" s="180" t="s">
        <v>378</v>
      </c>
      <c r="B137" s="172">
        <v>606</v>
      </c>
      <c r="C137" s="121">
        <f t="shared" si="42"/>
        <v>1900</v>
      </c>
      <c r="D137" s="51">
        <f t="shared" si="43"/>
        <v>1900</v>
      </c>
      <c r="E137" s="49">
        <v>1900</v>
      </c>
      <c r="F137" s="49">
        <v>1900</v>
      </c>
      <c r="G137" s="40"/>
      <c r="H137" s="40"/>
    </row>
    <row r="138" spans="1:8" ht="53.25" customHeight="1">
      <c r="A138" s="181" t="s">
        <v>565</v>
      </c>
      <c r="B138" s="182">
        <v>624</v>
      </c>
      <c r="C138" s="169">
        <f t="shared" si="42"/>
        <v>133680</v>
      </c>
      <c r="D138" s="175">
        <f t="shared" si="43"/>
        <v>133680</v>
      </c>
      <c r="E138" s="174">
        <v>133680</v>
      </c>
      <c r="F138" s="174">
        <v>133680</v>
      </c>
      <c r="G138" s="220"/>
      <c r="H138" s="220"/>
    </row>
    <row r="139" spans="1:8" ht="25.5">
      <c r="A139" s="171" t="s">
        <v>379</v>
      </c>
      <c r="B139" s="172">
        <v>629</v>
      </c>
      <c r="C139" s="121">
        <f t="shared" si="42"/>
        <v>50000</v>
      </c>
      <c r="D139" s="51">
        <f t="shared" si="43"/>
        <v>0</v>
      </c>
      <c r="E139" s="48">
        <v>50000</v>
      </c>
      <c r="F139" s="48">
        <v>0</v>
      </c>
      <c r="G139" s="40"/>
      <c r="H139" s="40"/>
    </row>
    <row r="140" spans="1:8" ht="38.25">
      <c r="A140" s="263" t="s">
        <v>210</v>
      </c>
      <c r="B140" s="284"/>
      <c r="C140" s="265">
        <f aca="true" t="shared" si="44" ref="C140:H140">C147+C149+C145+C143+C141+C151</f>
        <v>78340</v>
      </c>
      <c r="D140" s="265">
        <f t="shared" si="44"/>
        <v>33640</v>
      </c>
      <c r="E140" s="265">
        <f t="shared" si="44"/>
        <v>78340</v>
      </c>
      <c r="F140" s="265">
        <f t="shared" si="44"/>
        <v>33640</v>
      </c>
      <c r="G140" s="265">
        <f t="shared" si="44"/>
        <v>0</v>
      </c>
      <c r="H140" s="265">
        <f t="shared" si="44"/>
        <v>0</v>
      </c>
    </row>
    <row r="141" spans="1:8" ht="12.75">
      <c r="A141" s="292">
        <v>5201</v>
      </c>
      <c r="B141" s="284"/>
      <c r="C141" s="265">
        <f aca="true" t="shared" si="45" ref="C141:H141">C142</f>
        <v>4700</v>
      </c>
      <c r="D141" s="265">
        <f t="shared" si="45"/>
        <v>0</v>
      </c>
      <c r="E141" s="265">
        <f t="shared" si="45"/>
        <v>4700</v>
      </c>
      <c r="F141" s="265">
        <f t="shared" si="45"/>
        <v>0</v>
      </c>
      <c r="G141" s="265">
        <f t="shared" si="45"/>
        <v>0</v>
      </c>
      <c r="H141" s="265">
        <f t="shared" si="45"/>
        <v>0</v>
      </c>
    </row>
    <row r="142" spans="1:8" ht="12.75">
      <c r="A142" s="46" t="s">
        <v>380</v>
      </c>
      <c r="B142" s="47">
        <v>739</v>
      </c>
      <c r="C142" s="121">
        <f>E142+G142</f>
        <v>4700</v>
      </c>
      <c r="D142" s="51">
        <f>H142+F142</f>
        <v>0</v>
      </c>
      <c r="E142" s="124">
        <v>4700</v>
      </c>
      <c r="F142" s="124">
        <v>0</v>
      </c>
      <c r="G142" s="121"/>
      <c r="H142" s="124"/>
    </row>
    <row r="143" spans="1:8" ht="12.75">
      <c r="A143" s="292">
        <v>5202</v>
      </c>
      <c r="B143" s="284"/>
      <c r="C143" s="265">
        <f aca="true" t="shared" si="46" ref="C143:H143">C144</f>
        <v>0</v>
      </c>
      <c r="D143" s="265">
        <f t="shared" si="46"/>
        <v>0</v>
      </c>
      <c r="E143" s="265">
        <f t="shared" si="46"/>
        <v>0</v>
      </c>
      <c r="F143" s="265">
        <f t="shared" si="46"/>
        <v>0</v>
      </c>
      <c r="G143" s="265">
        <f t="shared" si="46"/>
        <v>0</v>
      </c>
      <c r="H143" s="265">
        <f t="shared" si="46"/>
        <v>0</v>
      </c>
    </row>
    <row r="144" spans="1:8" ht="12.75">
      <c r="A144" s="46"/>
      <c r="B144" s="47"/>
      <c r="C144" s="121">
        <f>E144+G144</f>
        <v>0</v>
      </c>
      <c r="D144" s="51">
        <f>H144+F144</f>
        <v>0</v>
      </c>
      <c r="E144" s="3"/>
      <c r="F144" s="3"/>
      <c r="G144" s="3"/>
      <c r="H144" s="3"/>
    </row>
    <row r="145" spans="1:8" ht="12.75">
      <c r="A145" s="292">
        <v>5203</v>
      </c>
      <c r="B145" s="284"/>
      <c r="C145" s="265">
        <f aca="true" t="shared" si="47" ref="C145:H145">C146</f>
        <v>21300</v>
      </c>
      <c r="D145" s="265">
        <f t="shared" si="47"/>
        <v>21300</v>
      </c>
      <c r="E145" s="265">
        <f t="shared" si="47"/>
        <v>21300</v>
      </c>
      <c r="F145" s="265">
        <f t="shared" si="47"/>
        <v>21300</v>
      </c>
      <c r="G145" s="265">
        <f t="shared" si="47"/>
        <v>0</v>
      </c>
      <c r="H145" s="265">
        <f t="shared" si="47"/>
        <v>0</v>
      </c>
    </row>
    <row r="146" spans="1:8" ht="25.5">
      <c r="A146" s="46" t="s">
        <v>381</v>
      </c>
      <c r="B146" s="47">
        <v>738</v>
      </c>
      <c r="C146" s="121">
        <f>E146+G146</f>
        <v>21300</v>
      </c>
      <c r="D146" s="51">
        <f>H146+F146</f>
        <v>21300</v>
      </c>
      <c r="E146" s="40">
        <v>21300</v>
      </c>
      <c r="F146" s="124">
        <v>21300</v>
      </c>
      <c r="G146" s="40"/>
      <c r="H146" s="40"/>
    </row>
    <row r="147" spans="1:8" ht="12.75">
      <c r="A147" s="292">
        <v>5205</v>
      </c>
      <c r="B147" s="264"/>
      <c r="C147" s="265">
        <f aca="true" t="shared" si="48" ref="C147:H147">C148</f>
        <v>50000</v>
      </c>
      <c r="D147" s="265">
        <f t="shared" si="48"/>
        <v>10000</v>
      </c>
      <c r="E147" s="265">
        <f t="shared" si="48"/>
        <v>50000</v>
      </c>
      <c r="F147" s="265">
        <f t="shared" si="48"/>
        <v>10000</v>
      </c>
      <c r="G147" s="265">
        <f t="shared" si="48"/>
        <v>0</v>
      </c>
      <c r="H147" s="265">
        <f t="shared" si="48"/>
        <v>0</v>
      </c>
    </row>
    <row r="148" spans="1:8" ht="12.75">
      <c r="A148" s="46" t="s">
        <v>382</v>
      </c>
      <c r="B148" s="47">
        <v>714</v>
      </c>
      <c r="C148" s="121">
        <f>E148+G148</f>
        <v>50000</v>
      </c>
      <c r="D148" s="51">
        <f>H148+F148</f>
        <v>10000</v>
      </c>
      <c r="E148" s="124">
        <v>50000</v>
      </c>
      <c r="F148" s="124">
        <v>10000</v>
      </c>
      <c r="G148" s="3"/>
      <c r="H148" s="3"/>
    </row>
    <row r="149" spans="1:8" ht="12.75">
      <c r="A149" s="292">
        <v>5206</v>
      </c>
      <c r="B149" s="264"/>
      <c r="C149" s="265">
        <f aca="true" t="shared" si="49" ref="C149:H149">C150</f>
        <v>2340</v>
      </c>
      <c r="D149" s="265">
        <f t="shared" si="49"/>
        <v>2340</v>
      </c>
      <c r="E149" s="265">
        <f t="shared" si="49"/>
        <v>2340</v>
      </c>
      <c r="F149" s="265">
        <f t="shared" si="49"/>
        <v>2340</v>
      </c>
      <c r="G149" s="265">
        <f t="shared" si="49"/>
        <v>0</v>
      </c>
      <c r="H149" s="265">
        <f t="shared" si="49"/>
        <v>0</v>
      </c>
    </row>
    <row r="150" spans="1:8" ht="38.25">
      <c r="A150" s="46" t="s">
        <v>566</v>
      </c>
      <c r="B150" s="47">
        <v>739</v>
      </c>
      <c r="C150" s="121">
        <f>E150+G150</f>
        <v>2340</v>
      </c>
      <c r="D150" s="51">
        <f>H150+F150</f>
        <v>2340</v>
      </c>
      <c r="E150" s="48">
        <v>2340</v>
      </c>
      <c r="F150" s="48">
        <v>2340</v>
      </c>
      <c r="G150" s="40"/>
      <c r="H150" s="40"/>
    </row>
    <row r="151" spans="1:8" ht="12.75">
      <c r="A151" s="292">
        <v>5219</v>
      </c>
      <c r="B151" s="264"/>
      <c r="C151" s="265">
        <f aca="true" t="shared" si="50" ref="C151:H151">C152</f>
        <v>0</v>
      </c>
      <c r="D151" s="265">
        <f t="shared" si="50"/>
        <v>0</v>
      </c>
      <c r="E151" s="265">
        <f t="shared" si="50"/>
        <v>0</v>
      </c>
      <c r="F151" s="265">
        <f t="shared" si="50"/>
        <v>0</v>
      </c>
      <c r="G151" s="265">
        <f t="shared" si="50"/>
        <v>0</v>
      </c>
      <c r="H151" s="265">
        <f t="shared" si="50"/>
        <v>0</v>
      </c>
    </row>
    <row r="152" spans="1:8" ht="12.75">
      <c r="A152" s="171"/>
      <c r="B152" s="172"/>
      <c r="C152" s="121">
        <f>E152+G152</f>
        <v>0</v>
      </c>
      <c r="D152" s="51">
        <f>H152+F152</f>
        <v>0</v>
      </c>
      <c r="E152" s="48"/>
      <c r="F152" s="48"/>
      <c r="G152" s="3"/>
      <c r="H152" s="3"/>
    </row>
    <row r="153" spans="1:8" ht="25.5">
      <c r="A153" s="263" t="s">
        <v>211</v>
      </c>
      <c r="B153" s="284"/>
      <c r="C153" s="265">
        <f aca="true" t="shared" si="51" ref="C153:H153">C159+C154+C156</f>
        <v>325131</v>
      </c>
      <c r="D153" s="265">
        <f t="shared" si="51"/>
        <v>329831</v>
      </c>
      <c r="E153" s="265">
        <f t="shared" si="51"/>
        <v>65680</v>
      </c>
      <c r="F153" s="265">
        <f t="shared" si="51"/>
        <v>70380</v>
      </c>
      <c r="G153" s="265">
        <f t="shared" si="51"/>
        <v>259451</v>
      </c>
      <c r="H153" s="265">
        <f t="shared" si="51"/>
        <v>259451</v>
      </c>
    </row>
    <row r="154" spans="1:8" ht="12.75">
      <c r="A154" s="292">
        <v>5201</v>
      </c>
      <c r="B154" s="264"/>
      <c r="C154" s="265">
        <f aca="true" t="shared" si="52" ref="C154:H154">C155</f>
        <v>0</v>
      </c>
      <c r="D154" s="265">
        <f t="shared" si="52"/>
        <v>0</v>
      </c>
      <c r="E154" s="265">
        <f t="shared" si="52"/>
        <v>0</v>
      </c>
      <c r="F154" s="265">
        <f t="shared" si="52"/>
        <v>0</v>
      </c>
      <c r="G154" s="265">
        <f t="shared" si="52"/>
        <v>0</v>
      </c>
      <c r="H154" s="265">
        <f t="shared" si="52"/>
        <v>0</v>
      </c>
    </row>
    <row r="155" spans="1:8" ht="12.75">
      <c r="A155" s="171"/>
      <c r="B155" s="172"/>
      <c r="C155" s="121">
        <f>E155+G155</f>
        <v>0</v>
      </c>
      <c r="D155" s="51">
        <f>H155+F155</f>
        <v>0</v>
      </c>
      <c r="E155" s="40"/>
      <c r="F155" s="40"/>
      <c r="G155" s="40"/>
      <c r="H155" s="40"/>
    </row>
    <row r="156" spans="1:8" ht="12.75">
      <c r="A156" s="292">
        <v>5203</v>
      </c>
      <c r="B156" s="264"/>
      <c r="C156" s="265">
        <f aca="true" t="shared" si="53" ref="C156:H156">C157+C158</f>
        <v>52800</v>
      </c>
      <c r="D156" s="265">
        <f t="shared" si="53"/>
        <v>52800</v>
      </c>
      <c r="E156" s="265">
        <f t="shared" si="53"/>
        <v>52800</v>
      </c>
      <c r="F156" s="265">
        <f t="shared" si="53"/>
        <v>52800</v>
      </c>
      <c r="G156" s="265">
        <f t="shared" si="53"/>
        <v>0</v>
      </c>
      <c r="H156" s="265">
        <f t="shared" si="53"/>
        <v>0</v>
      </c>
    </row>
    <row r="157" spans="1:8" ht="38.25">
      <c r="A157" s="46" t="s">
        <v>567</v>
      </c>
      <c r="B157" s="172">
        <v>865</v>
      </c>
      <c r="C157" s="121">
        <f>E157+G157</f>
        <v>16800</v>
      </c>
      <c r="D157" s="51">
        <f>H157+F157</f>
        <v>16800</v>
      </c>
      <c r="E157" s="40">
        <v>16800</v>
      </c>
      <c r="F157" s="40">
        <v>16800</v>
      </c>
      <c r="G157" s="40"/>
      <c r="H157" s="40"/>
    </row>
    <row r="158" spans="1:8" ht="25.5">
      <c r="A158" s="46" t="s">
        <v>568</v>
      </c>
      <c r="B158" s="47">
        <v>865</v>
      </c>
      <c r="C158" s="121">
        <f>E158+G158</f>
        <v>36000</v>
      </c>
      <c r="D158" s="51">
        <f>H158+F158</f>
        <v>36000</v>
      </c>
      <c r="E158" s="40">
        <v>36000</v>
      </c>
      <c r="F158" s="40">
        <v>36000</v>
      </c>
      <c r="G158" s="40"/>
      <c r="H158" s="40"/>
    </row>
    <row r="159" spans="1:8" ht="12.75">
      <c r="A159" s="292">
        <v>5206</v>
      </c>
      <c r="B159" s="264"/>
      <c r="C159" s="265">
        <f aca="true" t="shared" si="54" ref="C159:H159">C160+C161+C162</f>
        <v>272331</v>
      </c>
      <c r="D159" s="265">
        <f t="shared" si="54"/>
        <v>277031</v>
      </c>
      <c r="E159" s="265">
        <f t="shared" si="54"/>
        <v>12880</v>
      </c>
      <c r="F159" s="265">
        <f t="shared" si="54"/>
        <v>17580</v>
      </c>
      <c r="G159" s="265">
        <f t="shared" si="54"/>
        <v>259451</v>
      </c>
      <c r="H159" s="265">
        <f t="shared" si="54"/>
        <v>259451</v>
      </c>
    </row>
    <row r="160" spans="1:8" ht="63.75">
      <c r="A160" s="299" t="s">
        <v>569</v>
      </c>
      <c r="B160" s="288">
        <v>827</v>
      </c>
      <c r="C160" s="290">
        <f aca="true" t="shared" si="55" ref="C160:D162">G160+E160</f>
        <v>50872</v>
      </c>
      <c r="D160" s="290">
        <f t="shared" si="55"/>
        <v>50872</v>
      </c>
      <c r="E160" s="291">
        <v>800</v>
      </c>
      <c r="F160" s="291">
        <v>800</v>
      </c>
      <c r="G160" s="291">
        <v>50072</v>
      </c>
      <c r="H160" s="291">
        <v>50072</v>
      </c>
    </row>
    <row r="161" spans="1:8" ht="51">
      <c r="A161" s="287" t="s">
        <v>570</v>
      </c>
      <c r="B161" s="288">
        <v>827</v>
      </c>
      <c r="C161" s="290">
        <f t="shared" si="55"/>
        <v>211959</v>
      </c>
      <c r="D161" s="290">
        <f t="shared" si="55"/>
        <v>211959</v>
      </c>
      <c r="E161" s="291">
        <v>2580</v>
      </c>
      <c r="F161" s="291">
        <v>2580</v>
      </c>
      <c r="G161" s="291">
        <v>209379</v>
      </c>
      <c r="H161" s="291">
        <v>209379</v>
      </c>
    </row>
    <row r="162" spans="1:8" ht="63" customHeight="1">
      <c r="A162" s="287" t="s">
        <v>571</v>
      </c>
      <c r="B162" s="288">
        <v>827</v>
      </c>
      <c r="C162" s="290">
        <f t="shared" si="55"/>
        <v>9500</v>
      </c>
      <c r="D162" s="290">
        <f t="shared" si="55"/>
        <v>14200</v>
      </c>
      <c r="E162" s="291">
        <v>9500</v>
      </c>
      <c r="F162" s="291">
        <v>14200</v>
      </c>
      <c r="G162" s="291"/>
      <c r="H162" s="291"/>
    </row>
    <row r="163" spans="1:8" ht="12.75">
      <c r="A163" s="260" t="s">
        <v>215</v>
      </c>
      <c r="B163" s="261"/>
      <c r="C163" s="262">
        <f aca="true" t="shared" si="56" ref="C163:H163">C164+C169+C174+C177</f>
        <v>9997</v>
      </c>
      <c r="D163" s="262">
        <f t="shared" si="56"/>
        <v>9997</v>
      </c>
      <c r="E163" s="262">
        <f t="shared" si="56"/>
        <v>9997</v>
      </c>
      <c r="F163" s="262">
        <f t="shared" si="56"/>
        <v>9997</v>
      </c>
      <c r="G163" s="262">
        <f t="shared" si="56"/>
        <v>0</v>
      </c>
      <c r="H163" s="262">
        <f t="shared" si="56"/>
        <v>0</v>
      </c>
    </row>
    <row r="164" spans="1:8" ht="12.75">
      <c r="A164" s="263" t="s">
        <v>213</v>
      </c>
      <c r="B164" s="264"/>
      <c r="C164" s="265">
        <f aca="true" t="shared" si="57" ref="C164:H164">C165+C167</f>
        <v>2900</v>
      </c>
      <c r="D164" s="265">
        <f t="shared" si="57"/>
        <v>2900</v>
      </c>
      <c r="E164" s="265">
        <f t="shared" si="57"/>
        <v>2900</v>
      </c>
      <c r="F164" s="265">
        <f t="shared" si="57"/>
        <v>2900</v>
      </c>
      <c r="G164" s="265">
        <f t="shared" si="57"/>
        <v>0</v>
      </c>
      <c r="H164" s="265">
        <f t="shared" si="57"/>
        <v>0</v>
      </c>
    </row>
    <row r="165" spans="1:8" ht="12.75">
      <c r="A165" s="292">
        <v>5301</v>
      </c>
      <c r="B165" s="264"/>
      <c r="C165" s="265">
        <f aca="true" t="shared" si="58" ref="C165:H165">C166</f>
        <v>2900</v>
      </c>
      <c r="D165" s="265">
        <f t="shared" si="58"/>
        <v>2900</v>
      </c>
      <c r="E165" s="265">
        <f t="shared" si="58"/>
        <v>2900</v>
      </c>
      <c r="F165" s="265">
        <f t="shared" si="58"/>
        <v>2900</v>
      </c>
      <c r="G165" s="265">
        <f t="shared" si="58"/>
        <v>0</v>
      </c>
      <c r="H165" s="265">
        <f t="shared" si="58"/>
        <v>0</v>
      </c>
    </row>
    <row r="166" spans="1:8" ht="25.5">
      <c r="A166" s="171" t="s">
        <v>572</v>
      </c>
      <c r="B166" s="172">
        <v>122</v>
      </c>
      <c r="C166" s="178">
        <f>E166+G166</f>
        <v>2900</v>
      </c>
      <c r="D166" s="173">
        <f>H166+F166</f>
        <v>2900</v>
      </c>
      <c r="E166" s="310">
        <v>2900</v>
      </c>
      <c r="F166" s="179">
        <v>2900</v>
      </c>
      <c r="G166" s="310"/>
      <c r="H166" s="310"/>
    </row>
    <row r="167" spans="1:8" ht="12.75">
      <c r="A167" s="292">
        <v>5309</v>
      </c>
      <c r="B167" s="264"/>
      <c r="C167" s="265">
        <f aca="true" t="shared" si="59" ref="C167:H167">C168</f>
        <v>0</v>
      </c>
      <c r="D167" s="265">
        <f t="shared" si="59"/>
        <v>0</v>
      </c>
      <c r="E167" s="265">
        <f t="shared" si="59"/>
        <v>0</v>
      </c>
      <c r="F167" s="265">
        <f t="shared" si="59"/>
        <v>0</v>
      </c>
      <c r="G167" s="265">
        <f t="shared" si="59"/>
        <v>0</v>
      </c>
      <c r="H167" s="265">
        <f t="shared" si="59"/>
        <v>0</v>
      </c>
    </row>
    <row r="168" spans="1:8" ht="12.75">
      <c r="A168" s="46"/>
      <c r="B168" s="47"/>
      <c r="C168" s="121">
        <f>E168+G168</f>
        <v>0</v>
      </c>
      <c r="D168" s="51">
        <f>H168+F168</f>
        <v>0</v>
      </c>
      <c r="E168" s="3"/>
      <c r="F168" s="48"/>
      <c r="G168" s="3"/>
      <c r="H168" s="3"/>
    </row>
    <row r="169" spans="1:8" ht="12.75">
      <c r="A169" s="263" t="s">
        <v>214</v>
      </c>
      <c r="B169" s="264"/>
      <c r="C169" s="293">
        <f aca="true" t="shared" si="60" ref="C169:H169">C170</f>
        <v>6700</v>
      </c>
      <c r="D169" s="293">
        <f t="shared" si="60"/>
        <v>6700</v>
      </c>
      <c r="E169" s="293">
        <f t="shared" si="60"/>
        <v>6700</v>
      </c>
      <c r="F169" s="293">
        <f t="shared" si="60"/>
        <v>6700</v>
      </c>
      <c r="G169" s="293">
        <f t="shared" si="60"/>
        <v>0</v>
      </c>
      <c r="H169" s="293">
        <f t="shared" si="60"/>
        <v>0</v>
      </c>
    </row>
    <row r="170" spans="1:8" ht="12.75">
      <c r="A170" s="292">
        <v>5301</v>
      </c>
      <c r="B170" s="264"/>
      <c r="C170" s="293">
        <f aca="true" t="shared" si="61" ref="C170:H170">C171+C172+C173</f>
        <v>6700</v>
      </c>
      <c r="D170" s="293">
        <f t="shared" si="61"/>
        <v>6700</v>
      </c>
      <c r="E170" s="293">
        <f t="shared" si="61"/>
        <v>6700</v>
      </c>
      <c r="F170" s="293">
        <f t="shared" si="61"/>
        <v>6700</v>
      </c>
      <c r="G170" s="293">
        <f t="shared" si="61"/>
        <v>0</v>
      </c>
      <c r="H170" s="293">
        <f t="shared" si="61"/>
        <v>0</v>
      </c>
    </row>
    <row r="171" spans="1:8" ht="25.5">
      <c r="A171" s="171" t="s">
        <v>383</v>
      </c>
      <c r="B171" s="172">
        <v>311</v>
      </c>
      <c r="C171" s="121">
        <f>E171+G171</f>
        <v>2700</v>
      </c>
      <c r="D171" s="51">
        <f>H171+F171</f>
        <v>2700</v>
      </c>
      <c r="E171" s="3">
        <v>2700</v>
      </c>
      <c r="F171" s="3">
        <v>2700</v>
      </c>
      <c r="G171" s="3"/>
      <c r="H171" s="3"/>
    </row>
    <row r="172" spans="1:8" ht="12.75">
      <c r="A172" s="171" t="s">
        <v>384</v>
      </c>
      <c r="B172" s="47">
        <v>322</v>
      </c>
      <c r="C172" s="121">
        <f>E172+G172</f>
        <v>2000</v>
      </c>
      <c r="D172" s="51">
        <f>H172+F172</f>
        <v>2000</v>
      </c>
      <c r="E172" s="3">
        <v>2000</v>
      </c>
      <c r="F172" s="3">
        <v>2000</v>
      </c>
      <c r="G172" s="3"/>
      <c r="H172" s="3"/>
    </row>
    <row r="173" spans="1:8" ht="25.5">
      <c r="A173" s="171" t="s">
        <v>385</v>
      </c>
      <c r="B173" s="47">
        <v>322</v>
      </c>
      <c r="C173" s="121">
        <f>E173+G173</f>
        <v>2000</v>
      </c>
      <c r="D173" s="51">
        <f>H173+F173</f>
        <v>2000</v>
      </c>
      <c r="E173" s="3">
        <v>2000</v>
      </c>
      <c r="F173" s="3">
        <v>2000</v>
      </c>
      <c r="G173" s="3"/>
      <c r="H173" s="3"/>
    </row>
    <row r="174" spans="1:8" ht="38.25">
      <c r="A174" s="263" t="s">
        <v>210</v>
      </c>
      <c r="B174" s="264"/>
      <c r="C174" s="265">
        <f aca="true" t="shared" si="62" ref="C174:H175">C175</f>
        <v>397</v>
      </c>
      <c r="D174" s="265">
        <f t="shared" si="62"/>
        <v>397</v>
      </c>
      <c r="E174" s="265">
        <f t="shared" si="62"/>
        <v>397</v>
      </c>
      <c r="F174" s="265">
        <f t="shared" si="62"/>
        <v>397</v>
      </c>
      <c r="G174" s="265">
        <f t="shared" si="62"/>
        <v>0</v>
      </c>
      <c r="H174" s="265">
        <f t="shared" si="62"/>
        <v>0</v>
      </c>
    </row>
    <row r="175" spans="1:8" ht="12.75">
      <c r="A175" s="292">
        <v>5309</v>
      </c>
      <c r="B175" s="264"/>
      <c r="C175" s="265">
        <f t="shared" si="62"/>
        <v>397</v>
      </c>
      <c r="D175" s="265">
        <f t="shared" si="62"/>
        <v>397</v>
      </c>
      <c r="E175" s="265">
        <f t="shared" si="62"/>
        <v>397</v>
      </c>
      <c r="F175" s="265">
        <f t="shared" si="62"/>
        <v>397</v>
      </c>
      <c r="G175" s="265">
        <f t="shared" si="62"/>
        <v>0</v>
      </c>
      <c r="H175" s="265">
        <f t="shared" si="62"/>
        <v>0</v>
      </c>
    </row>
    <row r="176" spans="1:8" ht="12.75">
      <c r="A176" s="171" t="s">
        <v>386</v>
      </c>
      <c r="B176" s="172">
        <v>739</v>
      </c>
      <c r="C176" s="121">
        <f>E176+G176</f>
        <v>397</v>
      </c>
      <c r="D176" s="51">
        <f>H176+F176</f>
        <v>397</v>
      </c>
      <c r="E176" s="3">
        <v>397</v>
      </c>
      <c r="F176" s="3">
        <v>397</v>
      </c>
      <c r="G176" s="3"/>
      <c r="H176" s="3"/>
    </row>
    <row r="177" spans="1:8" ht="25.5">
      <c r="A177" s="263" t="s">
        <v>211</v>
      </c>
      <c r="B177" s="263"/>
      <c r="C177" s="265">
        <f aca="true" t="shared" si="63" ref="C177:H178">C178</f>
        <v>0</v>
      </c>
      <c r="D177" s="265">
        <f t="shared" si="63"/>
        <v>0</v>
      </c>
      <c r="E177" s="265">
        <f t="shared" si="63"/>
        <v>0</v>
      </c>
      <c r="F177" s="265">
        <f t="shared" si="63"/>
        <v>0</v>
      </c>
      <c r="G177" s="265">
        <f t="shared" si="63"/>
        <v>0</v>
      </c>
      <c r="H177" s="265">
        <f t="shared" si="63"/>
        <v>0</v>
      </c>
    </row>
    <row r="178" spans="1:8" ht="12.75">
      <c r="A178" s="292">
        <v>5301</v>
      </c>
      <c r="B178" s="263"/>
      <c r="C178" s="265">
        <f t="shared" si="63"/>
        <v>0</v>
      </c>
      <c r="D178" s="265">
        <f t="shared" si="63"/>
        <v>0</v>
      </c>
      <c r="E178" s="265">
        <f t="shared" si="63"/>
        <v>0</v>
      </c>
      <c r="F178" s="265">
        <f t="shared" si="63"/>
        <v>0</v>
      </c>
      <c r="G178" s="265">
        <f t="shared" si="63"/>
        <v>0</v>
      </c>
      <c r="H178" s="265">
        <f t="shared" si="63"/>
        <v>0</v>
      </c>
    </row>
    <row r="179" spans="1:8" ht="12.75">
      <c r="A179" s="171"/>
      <c r="B179" s="172"/>
      <c r="C179" s="121">
        <f>E179+G179</f>
        <v>0</v>
      </c>
      <c r="D179" s="51">
        <f>H179+F179</f>
        <v>0</v>
      </c>
      <c r="E179" s="3"/>
      <c r="F179" s="3"/>
      <c r="G179" s="3"/>
      <c r="H179" s="3"/>
    </row>
    <row r="180" spans="1:8" ht="12.75">
      <c r="A180" s="260" t="s">
        <v>216</v>
      </c>
      <c r="B180" s="261"/>
      <c r="C180" s="262">
        <f aca="true" t="shared" si="64" ref="C180:H180">+C181</f>
        <v>0</v>
      </c>
      <c r="D180" s="262">
        <f t="shared" si="64"/>
        <v>0</v>
      </c>
      <c r="E180" s="262">
        <f t="shared" si="64"/>
        <v>0</v>
      </c>
      <c r="F180" s="262">
        <f t="shared" si="64"/>
        <v>0</v>
      </c>
      <c r="G180" s="262">
        <f t="shared" si="64"/>
        <v>0</v>
      </c>
      <c r="H180" s="262">
        <f t="shared" si="64"/>
        <v>0</v>
      </c>
    </row>
    <row r="181" spans="1:8" ht="25.5">
      <c r="A181" s="263" t="s">
        <v>209</v>
      </c>
      <c r="B181" s="284"/>
      <c r="C181" s="265">
        <f aca="true" t="shared" si="65" ref="C181:H182">C182</f>
        <v>0</v>
      </c>
      <c r="D181" s="265">
        <f t="shared" si="65"/>
        <v>0</v>
      </c>
      <c r="E181" s="265">
        <f t="shared" si="65"/>
        <v>0</v>
      </c>
      <c r="F181" s="265">
        <f t="shared" si="65"/>
        <v>0</v>
      </c>
      <c r="G181" s="265">
        <f t="shared" si="65"/>
        <v>0</v>
      </c>
      <c r="H181" s="265">
        <f t="shared" si="65"/>
        <v>0</v>
      </c>
    </row>
    <row r="182" spans="1:8" ht="12.75">
      <c r="A182" s="292">
        <v>5400</v>
      </c>
      <c r="B182" s="284"/>
      <c r="C182" s="265">
        <f t="shared" si="65"/>
        <v>0</v>
      </c>
      <c r="D182" s="265">
        <f t="shared" si="65"/>
        <v>0</v>
      </c>
      <c r="E182" s="265">
        <f t="shared" si="65"/>
        <v>0</v>
      </c>
      <c r="F182" s="265">
        <f t="shared" si="65"/>
        <v>0</v>
      </c>
      <c r="G182" s="265">
        <f t="shared" si="65"/>
        <v>0</v>
      </c>
      <c r="H182" s="265">
        <f t="shared" si="65"/>
        <v>0</v>
      </c>
    </row>
    <row r="183" spans="1:8" ht="12.75">
      <c r="A183" s="46"/>
      <c r="B183" s="47"/>
      <c r="C183" s="121">
        <f>E183+G183</f>
        <v>0</v>
      </c>
      <c r="D183" s="51">
        <f>H183+F183</f>
        <v>0</v>
      </c>
      <c r="E183" s="3"/>
      <c r="F183" s="124"/>
      <c r="G183" s="3"/>
      <c r="H183" s="3"/>
    </row>
    <row r="184" spans="1:8" ht="12.75">
      <c r="A184" s="260" t="s">
        <v>287</v>
      </c>
      <c r="B184" s="261"/>
      <c r="C184" s="262">
        <f aca="true" t="shared" si="66" ref="C184:H184">C185+C186</f>
        <v>34000</v>
      </c>
      <c r="D184" s="262">
        <f t="shared" si="66"/>
        <v>34000</v>
      </c>
      <c r="E184" s="262">
        <f t="shared" si="66"/>
        <v>34000</v>
      </c>
      <c r="F184" s="262">
        <f t="shared" si="66"/>
        <v>34000</v>
      </c>
      <c r="G184" s="262">
        <f t="shared" si="66"/>
        <v>0</v>
      </c>
      <c r="H184" s="262">
        <f t="shared" si="66"/>
        <v>0</v>
      </c>
    </row>
    <row r="185" spans="1:8" ht="28.5" customHeight="1">
      <c r="A185" s="46" t="s">
        <v>387</v>
      </c>
      <c r="B185" s="46">
        <v>412</v>
      </c>
      <c r="C185" s="121">
        <f>E185+G185</f>
        <v>22000</v>
      </c>
      <c r="D185" s="51">
        <f>H185+F185</f>
        <v>22000</v>
      </c>
      <c r="E185" s="3">
        <v>22000</v>
      </c>
      <c r="F185" s="124">
        <v>22000</v>
      </c>
      <c r="G185" s="3"/>
      <c r="H185" s="3"/>
    </row>
    <row r="186" spans="1:8" ht="39" customHeight="1">
      <c r="A186" s="46" t="s">
        <v>573</v>
      </c>
      <c r="B186" s="47">
        <v>412</v>
      </c>
      <c r="C186" s="121">
        <f>E186+G186</f>
        <v>12000</v>
      </c>
      <c r="D186" s="51">
        <f>H186+F186</f>
        <v>12000</v>
      </c>
      <c r="E186" s="3">
        <v>12000</v>
      </c>
      <c r="F186" s="124">
        <v>12000</v>
      </c>
      <c r="G186" s="3"/>
      <c r="H186" s="3"/>
    </row>
    <row r="187" spans="1:4" ht="12.75">
      <c r="A187" s="311" t="s">
        <v>261</v>
      </c>
      <c r="B187" s="43"/>
      <c r="C187" s="43"/>
      <c r="D187" s="312"/>
    </row>
    <row r="188" spans="1:4" ht="12.75">
      <c r="A188" s="313" t="s">
        <v>233</v>
      </c>
      <c r="D188" s="21"/>
    </row>
    <row r="189" spans="1:4" ht="12.75">
      <c r="A189" s="314"/>
      <c r="D189" s="21"/>
    </row>
    <row r="190" spans="1:4" ht="12.75">
      <c r="A190" s="315" t="s">
        <v>574</v>
      </c>
      <c r="B190" s="53"/>
      <c r="C190" s="53"/>
      <c r="D190" s="53"/>
    </row>
    <row r="191" spans="1:4" ht="12.75">
      <c r="A191" s="316" t="s">
        <v>575</v>
      </c>
      <c r="B191" s="42"/>
      <c r="C191" s="42"/>
      <c r="D191" s="42"/>
    </row>
    <row r="193" ht="12.75">
      <c r="H193" s="4"/>
    </row>
  </sheetData>
  <sheetProtection/>
  <mergeCells count="11">
    <mergeCell ref="A6:A9"/>
    <mergeCell ref="B6:B9"/>
    <mergeCell ref="A2:H2"/>
    <mergeCell ref="A3:H3"/>
    <mergeCell ref="A4:H4"/>
    <mergeCell ref="E5:F5"/>
    <mergeCell ref="G5:H5"/>
    <mergeCell ref="D6:D9"/>
    <mergeCell ref="E6:F6"/>
    <mergeCell ref="G6:H6"/>
    <mergeCell ref="C6:C9"/>
  </mergeCells>
  <printOptions/>
  <pageMargins left="0.19" right="0.16" top="0.42" bottom="0.19" header="0.3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18" sqref="J18"/>
    </sheetView>
  </sheetViews>
  <sheetFormatPr defaultColWidth="9.140625" defaultRowHeight="12"/>
  <cols>
    <col min="1" max="1" width="3.8515625" style="5" customWidth="1"/>
    <col min="2" max="2" width="57.7109375" style="5" customWidth="1"/>
    <col min="3" max="3" width="8.421875" style="11" customWidth="1"/>
    <col min="4" max="6" width="14.140625" style="5" customWidth="1"/>
    <col min="7" max="16384" width="9.28125" style="5" customWidth="1"/>
  </cols>
  <sheetData>
    <row r="1" spans="2:6" ht="18.75">
      <c r="B1" s="329" t="s">
        <v>137</v>
      </c>
      <c r="C1" s="329"/>
      <c r="D1" s="329"/>
      <c r="E1" s="329"/>
      <c r="F1" s="329"/>
    </row>
    <row r="2" spans="1:6" ht="15.75">
      <c r="A2" s="24"/>
      <c r="B2" s="57"/>
      <c r="C2" s="57"/>
      <c r="D2" s="70"/>
      <c r="E2" s="70"/>
      <c r="F2" s="69" t="s">
        <v>232</v>
      </c>
    </row>
    <row r="3" spans="1:6" ht="15.75">
      <c r="A3" s="24"/>
      <c r="B3" s="57"/>
      <c r="C3" s="57"/>
      <c r="D3" s="70"/>
      <c r="E3" s="70"/>
      <c r="F3" s="71"/>
    </row>
    <row r="4" spans="2:6" ht="15.75">
      <c r="B4" s="332" t="s">
        <v>420</v>
      </c>
      <c r="C4" s="332"/>
      <c r="D4" s="332"/>
      <c r="E4" s="332"/>
      <c r="F4" s="332"/>
    </row>
    <row r="5" spans="2:6" ht="15.75">
      <c r="B5" s="332" t="s">
        <v>266</v>
      </c>
      <c r="C5" s="332"/>
      <c r="D5" s="332"/>
      <c r="E5" s="332"/>
      <c r="F5" s="332"/>
    </row>
    <row r="6" spans="2:9" s="58" customFormat="1" ht="12.75">
      <c r="B6" s="349"/>
      <c r="C6" s="349"/>
      <c r="D6" s="349"/>
      <c r="E6" s="349"/>
      <c r="F6" s="349"/>
      <c r="G6" s="349"/>
      <c r="H6" s="349"/>
      <c r="I6" s="349"/>
    </row>
    <row r="7" spans="2:6" ht="29.25" customHeight="1">
      <c r="B7" s="353" t="s">
        <v>217</v>
      </c>
      <c r="C7" s="353" t="s">
        <v>83</v>
      </c>
      <c r="D7" s="350" t="s">
        <v>301</v>
      </c>
      <c r="E7" s="350" t="s">
        <v>419</v>
      </c>
      <c r="F7" s="350" t="s">
        <v>418</v>
      </c>
    </row>
    <row r="8" spans="2:6" ht="29.25" customHeight="1">
      <c r="B8" s="353"/>
      <c r="C8" s="353"/>
      <c r="D8" s="351"/>
      <c r="E8" s="351"/>
      <c r="F8" s="351"/>
    </row>
    <row r="9" spans="2:6" ht="21" customHeight="1">
      <c r="B9" s="353"/>
      <c r="C9" s="353"/>
      <c r="D9" s="352"/>
      <c r="E9" s="352"/>
      <c r="F9" s="352"/>
    </row>
    <row r="10" spans="2:6" ht="15">
      <c r="B10" s="59" t="s">
        <v>269</v>
      </c>
      <c r="C10" s="60" t="s">
        <v>183</v>
      </c>
      <c r="D10" s="61">
        <v>24000</v>
      </c>
      <c r="E10" s="61">
        <v>19978</v>
      </c>
      <c r="F10" s="61">
        <v>29200</v>
      </c>
    </row>
    <row r="11" spans="2:6" ht="15">
      <c r="B11" s="59" t="s">
        <v>218</v>
      </c>
      <c r="C11" s="60" t="s">
        <v>200</v>
      </c>
      <c r="D11" s="61">
        <v>144000</v>
      </c>
      <c r="E11" s="61">
        <v>113342</v>
      </c>
      <c r="F11" s="61">
        <v>169000</v>
      </c>
    </row>
    <row r="12" spans="2:6" ht="15">
      <c r="B12" s="59" t="s">
        <v>240</v>
      </c>
      <c r="C12" s="60" t="s">
        <v>239</v>
      </c>
      <c r="D12" s="61"/>
      <c r="E12" s="61">
        <v>282</v>
      </c>
      <c r="F12" s="61">
        <v>300</v>
      </c>
    </row>
    <row r="13" spans="2:6" ht="15">
      <c r="B13" s="59" t="s">
        <v>219</v>
      </c>
      <c r="C13" s="60" t="s">
        <v>220</v>
      </c>
      <c r="D13" s="61"/>
      <c r="E13" s="61"/>
      <c r="F13" s="61"/>
    </row>
    <row r="14" spans="2:6" ht="15">
      <c r="B14" s="13" t="s">
        <v>275</v>
      </c>
      <c r="C14" s="14" t="s">
        <v>166</v>
      </c>
      <c r="D14" s="15">
        <v>21000</v>
      </c>
      <c r="E14" s="15">
        <v>17106</v>
      </c>
      <c r="F14" s="15">
        <v>24000</v>
      </c>
    </row>
    <row r="15" spans="2:6" ht="15">
      <c r="B15" s="13" t="s">
        <v>270</v>
      </c>
      <c r="C15" s="14" t="s">
        <v>167</v>
      </c>
      <c r="D15" s="15">
        <v>8400</v>
      </c>
      <c r="E15" s="15">
        <v>7094</v>
      </c>
      <c r="F15" s="15">
        <v>10000</v>
      </c>
    </row>
    <row r="16" spans="2:6" ht="15">
      <c r="B16" s="13" t="s">
        <v>271</v>
      </c>
      <c r="C16" s="14" t="s">
        <v>168</v>
      </c>
      <c r="D16" s="15">
        <v>4300</v>
      </c>
      <c r="E16" s="15">
        <v>4122</v>
      </c>
      <c r="F16" s="15">
        <v>5600</v>
      </c>
    </row>
    <row r="17" spans="2:6" ht="15">
      <c r="B17" s="13" t="s">
        <v>242</v>
      </c>
      <c r="C17" s="14" t="s">
        <v>241</v>
      </c>
      <c r="D17" s="15">
        <v>3100</v>
      </c>
      <c r="E17" s="15">
        <v>1648</v>
      </c>
      <c r="F17" s="15">
        <v>2700</v>
      </c>
    </row>
    <row r="18" spans="2:6" ht="15">
      <c r="B18" s="13" t="s">
        <v>272</v>
      </c>
      <c r="C18" s="14" t="s">
        <v>201</v>
      </c>
      <c r="D18" s="15">
        <v>500</v>
      </c>
      <c r="E18" s="15"/>
      <c r="F18" s="15">
        <v>600</v>
      </c>
    </row>
    <row r="19" spans="2:6" ht="15">
      <c r="B19" s="13" t="s">
        <v>161</v>
      </c>
      <c r="C19" s="14" t="s">
        <v>162</v>
      </c>
      <c r="D19" s="15">
        <v>1500</v>
      </c>
      <c r="E19" s="15">
        <v>213</v>
      </c>
      <c r="F19" s="15">
        <v>1200</v>
      </c>
    </row>
    <row r="20" spans="2:6" ht="15">
      <c r="B20" s="13" t="s">
        <v>273</v>
      </c>
      <c r="C20" s="14" t="s">
        <v>163</v>
      </c>
      <c r="D20" s="15">
        <v>50000</v>
      </c>
      <c r="E20" s="15">
        <v>10682</v>
      </c>
      <c r="F20" s="15">
        <v>37000</v>
      </c>
    </row>
    <row r="21" spans="2:6" ht="15">
      <c r="B21" s="13" t="s">
        <v>274</v>
      </c>
      <c r="C21" s="14" t="s">
        <v>164</v>
      </c>
      <c r="D21" s="15">
        <v>10000</v>
      </c>
      <c r="E21" s="15">
        <v>3987</v>
      </c>
      <c r="F21" s="15">
        <v>9000</v>
      </c>
    </row>
    <row r="22" spans="2:6" ht="15">
      <c r="B22" s="13" t="s">
        <v>221</v>
      </c>
      <c r="C22" s="14" t="s">
        <v>165</v>
      </c>
      <c r="D22" s="15">
        <v>1300</v>
      </c>
      <c r="E22" s="15"/>
      <c r="F22" s="15">
        <v>700</v>
      </c>
    </row>
    <row r="23" spans="2:6" ht="15">
      <c r="B23" s="13" t="s">
        <v>222</v>
      </c>
      <c r="C23" s="14" t="s">
        <v>223</v>
      </c>
      <c r="D23" s="15">
        <v>1200</v>
      </c>
      <c r="E23" s="15"/>
      <c r="F23" s="15"/>
    </row>
    <row r="24" spans="2:6" ht="15">
      <c r="B24" s="13" t="s">
        <v>224</v>
      </c>
      <c r="C24" s="14" t="s">
        <v>202</v>
      </c>
      <c r="D24" s="15"/>
      <c r="E24" s="15"/>
      <c r="F24" s="15"/>
    </row>
    <row r="25" spans="2:6" ht="15">
      <c r="B25" s="13" t="s">
        <v>67</v>
      </c>
      <c r="C25" s="14" t="s">
        <v>225</v>
      </c>
      <c r="D25" s="15"/>
      <c r="E25" s="15">
        <v>20</v>
      </c>
      <c r="F25" s="15">
        <v>20</v>
      </c>
    </row>
    <row r="26" spans="2:6" ht="15">
      <c r="B26" s="13" t="s">
        <v>260</v>
      </c>
      <c r="C26" s="14" t="s">
        <v>66</v>
      </c>
      <c r="D26" s="15">
        <v>70</v>
      </c>
      <c r="E26" s="15">
        <v>20</v>
      </c>
      <c r="F26" s="15">
        <v>50</v>
      </c>
    </row>
    <row r="27" spans="2:6" ht="15">
      <c r="B27" s="13" t="s">
        <v>226</v>
      </c>
      <c r="C27" s="14" t="s">
        <v>227</v>
      </c>
      <c r="D27" s="15">
        <v>630</v>
      </c>
      <c r="E27" s="15">
        <v>630</v>
      </c>
      <c r="F27" s="15">
        <v>630</v>
      </c>
    </row>
    <row r="28" spans="2:6" ht="15">
      <c r="B28" s="62" t="s">
        <v>205</v>
      </c>
      <c r="C28" s="63"/>
      <c r="D28" s="78">
        <f>SUM(D10:D27)</f>
        <v>270000</v>
      </c>
      <c r="E28" s="78">
        <f>SUM(E10:E27)</f>
        <v>179124</v>
      </c>
      <c r="F28" s="78">
        <f>SUM(F10:F27)</f>
        <v>290000</v>
      </c>
    </row>
    <row r="29" spans="2:6" ht="15">
      <c r="B29" s="64"/>
      <c r="C29" s="65"/>
      <c r="D29" s="66"/>
      <c r="E29" s="66"/>
      <c r="F29" s="66"/>
    </row>
    <row r="30" spans="2:6" ht="15.75">
      <c r="B30" s="55"/>
      <c r="C30" s="55"/>
      <c r="D30" s="55"/>
      <c r="E30" s="55"/>
      <c r="F30" s="55"/>
    </row>
    <row r="31" spans="2:6" ht="15">
      <c r="B31" s="337" t="s">
        <v>421</v>
      </c>
      <c r="C31" s="337"/>
      <c r="D31" s="337"/>
      <c r="E31" s="337"/>
      <c r="F31" s="337"/>
    </row>
    <row r="32" spans="2:3" ht="15">
      <c r="B32" s="64"/>
      <c r="C32" s="65"/>
    </row>
    <row r="33" spans="2:6" ht="21.75" customHeight="1">
      <c r="B33" s="354" t="s">
        <v>228</v>
      </c>
      <c r="C33" s="357"/>
      <c r="D33" s="350" t="s">
        <v>301</v>
      </c>
      <c r="E33" s="350" t="s">
        <v>419</v>
      </c>
      <c r="F33" s="350" t="s">
        <v>422</v>
      </c>
    </row>
    <row r="34" spans="2:6" ht="21.75" customHeight="1">
      <c r="B34" s="355"/>
      <c r="C34" s="358"/>
      <c r="D34" s="351"/>
      <c r="E34" s="351"/>
      <c r="F34" s="351"/>
    </row>
    <row r="35" spans="2:6" ht="37.5" customHeight="1">
      <c r="B35" s="356"/>
      <c r="C35" s="359"/>
      <c r="D35" s="352"/>
      <c r="E35" s="352"/>
      <c r="F35" s="352"/>
    </row>
    <row r="36" spans="2:6" ht="15">
      <c r="B36" s="59" t="s">
        <v>229</v>
      </c>
      <c r="C36" s="67"/>
      <c r="D36" s="61">
        <v>4500</v>
      </c>
      <c r="E36" s="61">
        <v>1834</v>
      </c>
      <c r="F36" s="61">
        <v>4500</v>
      </c>
    </row>
    <row r="37" spans="2:6" ht="15">
      <c r="B37" s="13" t="s">
        <v>230</v>
      </c>
      <c r="C37" s="14"/>
      <c r="D37" s="15">
        <v>2200</v>
      </c>
      <c r="E37" s="15">
        <v>248</v>
      </c>
      <c r="F37" s="15">
        <v>2200</v>
      </c>
    </row>
    <row r="38" spans="2:6" ht="15">
      <c r="B38" s="62" t="s">
        <v>231</v>
      </c>
      <c r="C38" s="63"/>
      <c r="D38" s="78">
        <f>SUM(D36:D37)</f>
        <v>6700</v>
      </c>
      <c r="E38" s="78">
        <f>SUM(E36:E37)</f>
        <v>2082</v>
      </c>
      <c r="F38" s="78">
        <f>SUM(F36:F37)</f>
        <v>6700</v>
      </c>
    </row>
    <row r="43" ht="15.75">
      <c r="B43" s="110" t="s">
        <v>405</v>
      </c>
    </row>
    <row r="44" spans="2:6" ht="15.75">
      <c r="B44" s="110" t="s">
        <v>406</v>
      </c>
      <c r="C44" s="76"/>
      <c r="D44" s="76"/>
      <c r="E44" s="76"/>
      <c r="F44" s="56"/>
    </row>
    <row r="45" spans="2:6" ht="15.75">
      <c r="B45" s="110" t="s">
        <v>407</v>
      </c>
      <c r="C45" s="76"/>
      <c r="D45" s="76"/>
      <c r="E45" s="76"/>
      <c r="F45" s="56"/>
    </row>
    <row r="46" spans="2:3" ht="15">
      <c r="B46"/>
      <c r="C46" s="54"/>
    </row>
    <row r="47" spans="2:3" ht="15">
      <c r="B47"/>
      <c r="C47" s="1"/>
    </row>
    <row r="48" ht="15.75">
      <c r="B48" s="110" t="s">
        <v>408</v>
      </c>
    </row>
    <row r="49" ht="15.75">
      <c r="B49" s="110" t="s">
        <v>409</v>
      </c>
    </row>
    <row r="50" ht="15.75">
      <c r="B50" s="110" t="s">
        <v>410</v>
      </c>
    </row>
  </sheetData>
  <sheetProtection/>
  <mergeCells count="15">
    <mergeCell ref="F33:F35"/>
    <mergeCell ref="B33:B35"/>
    <mergeCell ref="C33:C35"/>
    <mergeCell ref="D33:D35"/>
    <mergeCell ref="B31:F31"/>
    <mergeCell ref="E33:E35"/>
    <mergeCell ref="B6:I6"/>
    <mergeCell ref="F7:F9"/>
    <mergeCell ref="B7:B9"/>
    <mergeCell ref="C7:C9"/>
    <mergeCell ref="E7:E9"/>
    <mergeCell ref="B1:F1"/>
    <mergeCell ref="B4:F4"/>
    <mergeCell ref="B5:F5"/>
    <mergeCell ref="D7:D9"/>
  </mergeCells>
  <printOptions/>
  <pageMargins left="0.43" right="0.24" top="0.48" bottom="0.26" header="0.21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29" sqref="I29"/>
    </sheetView>
  </sheetViews>
  <sheetFormatPr defaultColWidth="9.140625" defaultRowHeight="12"/>
  <cols>
    <col min="1" max="1" width="46.421875" style="1" customWidth="1"/>
    <col min="2" max="10" width="14.8515625" style="1" customWidth="1"/>
    <col min="11" max="11" width="17.00390625" style="1" customWidth="1"/>
    <col min="12" max="12" width="11.8515625" style="1" customWidth="1"/>
    <col min="13" max="16384" width="9.28125" style="1" customWidth="1"/>
  </cols>
  <sheetData>
    <row r="1" spans="1:11" ht="15.75">
      <c r="A1" s="332" t="s">
        <v>186</v>
      </c>
      <c r="B1" s="332"/>
      <c r="C1" s="332"/>
      <c r="D1" s="332"/>
      <c r="E1" s="332"/>
      <c r="F1" s="332"/>
      <c r="G1" s="332"/>
      <c r="H1" s="332"/>
      <c r="I1" s="332"/>
      <c r="J1" s="332"/>
      <c r="K1" s="74"/>
    </row>
    <row r="2" spans="1:11" ht="15">
      <c r="A2" s="25"/>
      <c r="I2" s="211" t="s">
        <v>187</v>
      </c>
      <c r="K2" s="68"/>
    </row>
    <row r="3" spans="1:11" ht="15.75">
      <c r="A3" s="332" t="s">
        <v>425</v>
      </c>
      <c r="B3" s="332"/>
      <c r="C3" s="332"/>
      <c r="D3" s="332"/>
      <c r="E3" s="332"/>
      <c r="F3" s="332"/>
      <c r="G3" s="332"/>
      <c r="H3" s="332"/>
      <c r="I3" s="332"/>
      <c r="J3" s="332"/>
      <c r="K3" s="6"/>
    </row>
    <row r="4" spans="1:11" ht="15.75">
      <c r="A4" s="363" t="s">
        <v>26</v>
      </c>
      <c r="B4" s="363"/>
      <c r="C4" s="363"/>
      <c r="D4" s="363"/>
      <c r="E4" s="363"/>
      <c r="F4" s="363"/>
      <c r="G4" s="363"/>
      <c r="H4" s="363"/>
      <c r="I4" s="363"/>
      <c r="J4" s="363"/>
      <c r="K4" s="97"/>
    </row>
    <row r="5" spans="10:11" ht="12.75">
      <c r="J5" s="2"/>
      <c r="K5" s="2"/>
    </row>
    <row r="6" spans="1:11" s="5" customFormat="1" ht="15">
      <c r="A6" s="364" t="s">
        <v>122</v>
      </c>
      <c r="B6" s="360" t="s">
        <v>140</v>
      </c>
      <c r="C6" s="361"/>
      <c r="D6" s="362"/>
      <c r="E6" s="360" t="s">
        <v>81</v>
      </c>
      <c r="F6" s="361"/>
      <c r="G6" s="362"/>
      <c r="H6" s="361" t="s">
        <v>30</v>
      </c>
      <c r="I6" s="361"/>
      <c r="J6" s="362"/>
      <c r="K6" s="20"/>
    </row>
    <row r="7" spans="1:11" s="5" customFormat="1" ht="33" customHeight="1">
      <c r="A7" s="365"/>
      <c r="B7" s="350" t="s">
        <v>302</v>
      </c>
      <c r="C7" s="350" t="s">
        <v>423</v>
      </c>
      <c r="D7" s="350" t="s">
        <v>424</v>
      </c>
      <c r="E7" s="350" t="s">
        <v>302</v>
      </c>
      <c r="F7" s="350" t="s">
        <v>423</v>
      </c>
      <c r="G7" s="350" t="s">
        <v>424</v>
      </c>
      <c r="H7" s="350" t="s">
        <v>302</v>
      </c>
      <c r="I7" s="350" t="s">
        <v>423</v>
      </c>
      <c r="J7" s="350" t="s">
        <v>424</v>
      </c>
      <c r="K7" s="36"/>
    </row>
    <row r="8" spans="1:11" s="5" customFormat="1" ht="15">
      <c r="A8" s="365"/>
      <c r="B8" s="351"/>
      <c r="C8" s="351"/>
      <c r="D8" s="351"/>
      <c r="E8" s="351"/>
      <c r="F8" s="351"/>
      <c r="G8" s="351"/>
      <c r="H8" s="351"/>
      <c r="I8" s="351"/>
      <c r="J8" s="351"/>
      <c r="K8" s="36"/>
    </row>
    <row r="9" spans="1:11" ht="16.5" customHeight="1">
      <c r="A9" s="366"/>
      <c r="B9" s="352"/>
      <c r="C9" s="352"/>
      <c r="D9" s="352"/>
      <c r="E9" s="352"/>
      <c r="F9" s="352"/>
      <c r="G9" s="352"/>
      <c r="H9" s="352"/>
      <c r="I9" s="352"/>
      <c r="J9" s="352"/>
      <c r="K9" s="36"/>
    </row>
    <row r="10" spans="1:11" s="2" customFormat="1" ht="12.75">
      <c r="A10" s="126"/>
      <c r="B10" s="77"/>
      <c r="C10" s="77"/>
      <c r="D10" s="77"/>
      <c r="E10" s="77"/>
      <c r="F10" s="77"/>
      <c r="G10" s="77"/>
      <c r="H10" s="77"/>
      <c r="I10" s="77"/>
      <c r="J10" s="77"/>
      <c r="K10" s="22"/>
    </row>
    <row r="11" spans="1:11" ht="15">
      <c r="A11" s="13" t="s">
        <v>123</v>
      </c>
      <c r="B11" s="26">
        <f aca="true" t="shared" si="0" ref="B11:B21">E11+H11</f>
        <v>337920</v>
      </c>
      <c r="C11" s="26">
        <f aca="true" t="shared" si="1" ref="C11:C21">F11+I11</f>
        <v>215780</v>
      </c>
      <c r="D11" s="26">
        <f aca="true" t="shared" si="2" ref="D11:D21">G11+J11</f>
        <v>325920</v>
      </c>
      <c r="E11" s="151">
        <v>187920</v>
      </c>
      <c r="F11" s="79">
        <v>125280</v>
      </c>
      <c r="G11" s="151">
        <v>187920</v>
      </c>
      <c r="H11" s="165">
        <v>150000</v>
      </c>
      <c r="I11" s="79">
        <v>90500</v>
      </c>
      <c r="J11" s="165">
        <v>138000</v>
      </c>
      <c r="K11" s="98"/>
    </row>
    <row r="12" spans="1:11" ht="15">
      <c r="A12" s="13" t="s">
        <v>124</v>
      </c>
      <c r="B12" s="26">
        <f t="shared" si="0"/>
        <v>143520</v>
      </c>
      <c r="C12" s="26">
        <f t="shared" si="1"/>
        <v>92480</v>
      </c>
      <c r="D12" s="26">
        <f t="shared" si="2"/>
        <v>134520</v>
      </c>
      <c r="E12" s="151">
        <v>83520</v>
      </c>
      <c r="F12" s="79">
        <v>55680</v>
      </c>
      <c r="G12" s="151">
        <v>83520</v>
      </c>
      <c r="H12" s="165">
        <v>60000</v>
      </c>
      <c r="I12" s="79">
        <v>36800</v>
      </c>
      <c r="J12" s="165">
        <v>51000</v>
      </c>
      <c r="K12" s="98"/>
    </row>
    <row r="13" spans="1:11" ht="15">
      <c r="A13" s="13" t="s">
        <v>125</v>
      </c>
      <c r="B13" s="26">
        <f t="shared" si="0"/>
        <v>15440</v>
      </c>
      <c r="C13" s="26">
        <f t="shared" si="1"/>
        <v>10960</v>
      </c>
      <c r="D13" s="26">
        <f t="shared" si="2"/>
        <v>15440</v>
      </c>
      <c r="E13" s="151">
        <v>10440</v>
      </c>
      <c r="F13" s="79">
        <v>6960</v>
      </c>
      <c r="G13" s="151">
        <v>10440</v>
      </c>
      <c r="H13" s="165">
        <v>5000</v>
      </c>
      <c r="I13" s="79">
        <v>4000</v>
      </c>
      <c r="J13" s="165">
        <v>5000</v>
      </c>
      <c r="K13" s="98"/>
    </row>
    <row r="14" spans="1:11" ht="15">
      <c r="A14" s="13" t="s">
        <v>126</v>
      </c>
      <c r="B14" s="26">
        <f t="shared" si="0"/>
        <v>26660</v>
      </c>
      <c r="C14" s="26">
        <f t="shared" si="1"/>
        <v>16940</v>
      </c>
      <c r="D14" s="26">
        <f t="shared" si="2"/>
        <v>26360</v>
      </c>
      <c r="E14" s="151">
        <v>15660</v>
      </c>
      <c r="F14" s="79">
        <v>10440</v>
      </c>
      <c r="G14" s="151">
        <v>15660</v>
      </c>
      <c r="H14" s="165">
        <v>11000</v>
      </c>
      <c r="I14" s="79">
        <v>6500</v>
      </c>
      <c r="J14" s="165">
        <v>10700</v>
      </c>
      <c r="K14" s="98"/>
    </row>
    <row r="15" spans="1:11" ht="15">
      <c r="A15" s="13" t="s">
        <v>127</v>
      </c>
      <c r="B15" s="26">
        <f t="shared" si="0"/>
        <v>27660</v>
      </c>
      <c r="C15" s="26">
        <f t="shared" si="1"/>
        <v>18940</v>
      </c>
      <c r="D15" s="26">
        <f t="shared" si="2"/>
        <v>27360</v>
      </c>
      <c r="E15" s="151">
        <v>15660</v>
      </c>
      <c r="F15" s="79">
        <v>10440</v>
      </c>
      <c r="G15" s="151">
        <v>15660</v>
      </c>
      <c r="H15" s="165">
        <v>12000</v>
      </c>
      <c r="I15" s="79">
        <v>8500</v>
      </c>
      <c r="J15" s="165">
        <v>11700</v>
      </c>
      <c r="K15" s="98"/>
    </row>
    <row r="16" spans="1:11" ht="15">
      <c r="A16" s="13" t="s">
        <v>128</v>
      </c>
      <c r="B16" s="26">
        <f t="shared" si="0"/>
        <v>46100</v>
      </c>
      <c r="C16" s="26">
        <f t="shared" si="1"/>
        <v>28400</v>
      </c>
      <c r="D16" s="26">
        <f t="shared" si="2"/>
        <v>44100</v>
      </c>
      <c r="E16" s="151">
        <v>26100</v>
      </c>
      <c r="F16" s="79">
        <v>17400</v>
      </c>
      <c r="G16" s="151">
        <v>26100</v>
      </c>
      <c r="H16" s="165">
        <v>20000</v>
      </c>
      <c r="I16" s="79">
        <v>11000</v>
      </c>
      <c r="J16" s="165">
        <v>18000</v>
      </c>
      <c r="K16" s="98"/>
    </row>
    <row r="17" spans="1:11" ht="15">
      <c r="A17" s="13" t="s">
        <v>129</v>
      </c>
      <c r="B17" s="26">
        <f t="shared" si="0"/>
        <v>15440</v>
      </c>
      <c r="C17" s="26">
        <f t="shared" si="1"/>
        <v>10960</v>
      </c>
      <c r="D17" s="26">
        <f t="shared" si="2"/>
        <v>15440</v>
      </c>
      <c r="E17" s="151">
        <v>10440</v>
      </c>
      <c r="F17" s="79">
        <v>6960</v>
      </c>
      <c r="G17" s="151">
        <v>10440</v>
      </c>
      <c r="H17" s="165">
        <v>5000</v>
      </c>
      <c r="I17" s="79">
        <v>4000</v>
      </c>
      <c r="J17" s="165">
        <v>5000</v>
      </c>
      <c r="K17" s="98"/>
    </row>
    <row r="18" spans="1:11" ht="15">
      <c r="A18" s="13" t="s">
        <v>130</v>
      </c>
      <c r="B18" s="26">
        <f t="shared" si="0"/>
        <v>15440</v>
      </c>
      <c r="C18" s="26">
        <f t="shared" si="1"/>
        <v>10960</v>
      </c>
      <c r="D18" s="26">
        <f t="shared" si="2"/>
        <v>15440</v>
      </c>
      <c r="E18" s="151">
        <v>10440</v>
      </c>
      <c r="F18" s="79">
        <v>6960</v>
      </c>
      <c r="G18" s="151">
        <v>10440</v>
      </c>
      <c r="H18" s="165">
        <v>5000</v>
      </c>
      <c r="I18" s="79">
        <v>4000</v>
      </c>
      <c r="J18" s="165">
        <v>5000</v>
      </c>
      <c r="K18" s="98"/>
    </row>
    <row r="19" spans="1:11" ht="15">
      <c r="A19" s="13" t="s">
        <v>131</v>
      </c>
      <c r="B19" s="26">
        <f t="shared" si="0"/>
        <v>15440</v>
      </c>
      <c r="C19" s="26">
        <f t="shared" si="1"/>
        <v>10960</v>
      </c>
      <c r="D19" s="26">
        <f t="shared" si="2"/>
        <v>15440</v>
      </c>
      <c r="E19" s="151">
        <v>10440</v>
      </c>
      <c r="F19" s="79">
        <v>6960</v>
      </c>
      <c r="G19" s="151">
        <v>10440</v>
      </c>
      <c r="H19" s="165">
        <v>5000</v>
      </c>
      <c r="I19" s="79">
        <v>4000</v>
      </c>
      <c r="J19" s="165">
        <v>5000</v>
      </c>
      <c r="K19" s="98"/>
    </row>
    <row r="20" spans="1:11" ht="15">
      <c r="A20" s="13" t="s">
        <v>132</v>
      </c>
      <c r="B20" s="26">
        <f t="shared" si="0"/>
        <v>25660</v>
      </c>
      <c r="C20" s="26">
        <f t="shared" si="1"/>
        <v>15379</v>
      </c>
      <c r="D20" s="26">
        <f t="shared" si="2"/>
        <v>23088</v>
      </c>
      <c r="E20" s="151">
        <v>15660</v>
      </c>
      <c r="F20" s="166">
        <v>10430</v>
      </c>
      <c r="G20" s="151">
        <v>15660</v>
      </c>
      <c r="H20" s="165">
        <v>10000</v>
      </c>
      <c r="I20" s="166">
        <v>4949</v>
      </c>
      <c r="J20" s="165">
        <v>7428</v>
      </c>
      <c r="K20" s="98"/>
    </row>
    <row r="21" spans="1:11" ht="15">
      <c r="A21" s="13" t="s">
        <v>181</v>
      </c>
      <c r="B21" s="26">
        <f t="shared" si="0"/>
        <v>13000</v>
      </c>
      <c r="C21" s="26">
        <f t="shared" si="1"/>
        <v>9200</v>
      </c>
      <c r="D21" s="26">
        <f t="shared" si="2"/>
        <v>12500</v>
      </c>
      <c r="E21" s="27"/>
      <c r="F21" s="27"/>
      <c r="G21" s="13"/>
      <c r="H21" s="79">
        <v>13000</v>
      </c>
      <c r="I21" s="79">
        <v>9200</v>
      </c>
      <c r="J21" s="79">
        <v>12500</v>
      </c>
      <c r="K21" s="98"/>
    </row>
    <row r="22" spans="1:11" ht="15">
      <c r="A22" s="13"/>
      <c r="B22" s="26"/>
      <c r="C22" s="26"/>
      <c r="D22" s="27"/>
      <c r="E22" s="27"/>
      <c r="F22" s="27"/>
      <c r="G22" s="13"/>
      <c r="H22" s="33"/>
      <c r="I22" s="33"/>
      <c r="J22" s="79"/>
      <c r="K22" s="98"/>
    </row>
    <row r="23" spans="1:11" ht="15.75">
      <c r="A23" s="28" t="s">
        <v>184</v>
      </c>
      <c r="B23" s="28">
        <f>SUM(B11:B22)</f>
        <v>682280</v>
      </c>
      <c r="C23" s="28">
        <f>SUM(C11:C22)</f>
        <v>440959</v>
      </c>
      <c r="D23" s="28">
        <f>SUM(D11:D22)</f>
        <v>655608</v>
      </c>
      <c r="E23" s="28">
        <f aca="true" t="shared" si="3" ref="E23:J23">SUM(E11:E21)</f>
        <v>386280</v>
      </c>
      <c r="F23" s="28">
        <f t="shared" si="3"/>
        <v>257510</v>
      </c>
      <c r="G23" s="28">
        <f t="shared" si="3"/>
        <v>386280</v>
      </c>
      <c r="H23" s="34">
        <f t="shared" si="3"/>
        <v>296000</v>
      </c>
      <c r="I23" s="34">
        <f t="shared" si="3"/>
        <v>183449</v>
      </c>
      <c r="J23" s="28">
        <f t="shared" si="3"/>
        <v>269328</v>
      </c>
      <c r="K23" s="39"/>
    </row>
    <row r="25" spans="1:11" ht="12.75">
      <c r="A25" s="2"/>
      <c r="B25" s="2"/>
      <c r="C25" s="2"/>
      <c r="J25" s="32"/>
      <c r="K25" s="32"/>
    </row>
    <row r="28" spans="1:11" s="5" customFormat="1" ht="15.75">
      <c r="A28" s="109"/>
      <c r="B28" s="110" t="s">
        <v>402</v>
      </c>
      <c r="C28" s="109"/>
      <c r="D28" s="109"/>
      <c r="E28" s="109"/>
      <c r="F28" s="109"/>
      <c r="G28" s="109"/>
      <c r="H28" s="109"/>
      <c r="I28" s="109"/>
      <c r="J28" s="56"/>
      <c r="K28" s="56"/>
    </row>
    <row r="29" spans="1:11" s="5" customFormat="1" ht="15.75">
      <c r="A29" s="109"/>
      <c r="B29" s="110" t="s">
        <v>403</v>
      </c>
      <c r="C29" s="109"/>
      <c r="D29" s="109"/>
      <c r="E29" s="109"/>
      <c r="F29" s="109"/>
      <c r="G29" s="109"/>
      <c r="H29" s="109"/>
      <c r="I29" s="109"/>
      <c r="J29" s="56"/>
      <c r="K29" s="56"/>
    </row>
    <row r="30" spans="1:4" s="5" customFormat="1" ht="15.75">
      <c r="A30" s="1"/>
      <c r="B30" s="110" t="s">
        <v>404</v>
      </c>
      <c r="C30" s="1"/>
      <c r="D30" s="1"/>
    </row>
    <row r="31" ht="12.75">
      <c r="B31"/>
    </row>
    <row r="32" ht="12.75">
      <c r="B32"/>
    </row>
    <row r="33" ht="12.75">
      <c r="B33"/>
    </row>
    <row r="34" ht="12.75">
      <c r="B34"/>
    </row>
    <row r="35" ht="15.75">
      <c r="B35" s="110" t="s">
        <v>399</v>
      </c>
    </row>
    <row r="36" ht="15.75">
      <c r="B36" s="110" t="s">
        <v>400</v>
      </c>
    </row>
    <row r="37" ht="15.75">
      <c r="B37" s="110" t="s">
        <v>401</v>
      </c>
    </row>
  </sheetData>
  <sheetProtection/>
  <mergeCells count="16">
    <mergeCell ref="A1:J1"/>
    <mergeCell ref="A4:J4"/>
    <mergeCell ref="A6:A9"/>
    <mergeCell ref="B7:B9"/>
    <mergeCell ref="E7:E9"/>
    <mergeCell ref="A3:J3"/>
    <mergeCell ref="G7:G9"/>
    <mergeCell ref="J7:J9"/>
    <mergeCell ref="D7:D9"/>
    <mergeCell ref="H7:H9"/>
    <mergeCell ref="E6:G6"/>
    <mergeCell ref="B6:D6"/>
    <mergeCell ref="H6:J6"/>
    <mergeCell ref="C7:C9"/>
    <mergeCell ref="F7:F9"/>
    <mergeCell ref="I7:I9"/>
  </mergeCells>
  <printOptions horizontalCentered="1" verticalCentered="1"/>
  <pageMargins left="0.25" right="0.29" top="0.24" bottom="0.26" header="0.17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70"/>
  <sheetViews>
    <sheetView zoomScalePageLayoutView="0" workbookViewId="0" topLeftCell="B1">
      <selection activeCell="C41" sqref="C41"/>
    </sheetView>
  </sheetViews>
  <sheetFormatPr defaultColWidth="9.140625" defaultRowHeight="12"/>
  <cols>
    <col min="1" max="1" width="3.421875" style="1" hidden="1" customWidth="1"/>
    <col min="2" max="2" width="8.140625" style="1" customWidth="1"/>
    <col min="3" max="3" width="85.140625" style="1" customWidth="1"/>
    <col min="4" max="6" width="14.00390625" style="1" customWidth="1"/>
    <col min="7" max="16384" width="9.28125" style="1" customWidth="1"/>
  </cols>
  <sheetData>
    <row r="2" ht="14.25">
      <c r="E2" s="91" t="s">
        <v>265</v>
      </c>
    </row>
    <row r="3" spans="4:5" ht="14.25">
      <c r="D3" s="91"/>
      <c r="E3" s="91"/>
    </row>
    <row r="4" spans="2:6" ht="20.25">
      <c r="B4" s="367" t="s">
        <v>137</v>
      </c>
      <c r="C4" s="367"/>
      <c r="D4" s="367"/>
      <c r="E4" s="367"/>
      <c r="F4" s="367"/>
    </row>
    <row r="5" spans="2:5" ht="20.25">
      <c r="B5" s="73"/>
      <c r="C5" s="73"/>
      <c r="D5" s="73"/>
      <c r="E5" s="73"/>
    </row>
    <row r="6" spans="2:6" ht="18.75">
      <c r="B6" s="368" t="s">
        <v>49</v>
      </c>
      <c r="C6" s="368"/>
      <c r="D6" s="368"/>
      <c r="E6" s="368"/>
      <c r="F6" s="368"/>
    </row>
    <row r="7" spans="2:6" ht="18.75">
      <c r="B7" s="368" t="s">
        <v>427</v>
      </c>
      <c r="C7" s="368"/>
      <c r="D7" s="368"/>
      <c r="E7" s="368"/>
      <c r="F7" s="368"/>
    </row>
    <row r="8" spans="2:6" ht="18.75">
      <c r="B8" s="72"/>
      <c r="C8" s="72"/>
      <c r="D8" s="72"/>
      <c r="E8" s="72"/>
      <c r="F8" s="72"/>
    </row>
    <row r="9" spans="2:6" ht="19.5" thickBot="1">
      <c r="B9" s="72"/>
      <c r="C9" s="72"/>
      <c r="D9" s="72"/>
      <c r="E9" s="72"/>
      <c r="F9" s="72"/>
    </row>
    <row r="10" spans="2:6" ht="46.5" customHeight="1" thickBot="1">
      <c r="B10" s="112"/>
      <c r="C10" s="113"/>
      <c r="D10" s="218" t="s">
        <v>312</v>
      </c>
      <c r="E10" s="219" t="s">
        <v>415</v>
      </c>
      <c r="F10" s="127" t="s">
        <v>426</v>
      </c>
    </row>
    <row r="11" spans="2:6" ht="19.5" customHeight="1" thickBot="1">
      <c r="B11" s="369" t="s">
        <v>44</v>
      </c>
      <c r="C11" s="370"/>
      <c r="D11" s="142">
        <f>+D16+D12+D15</f>
        <v>1378700</v>
      </c>
      <c r="E11" s="142">
        <f>+E16+E12+E15</f>
        <v>342705</v>
      </c>
      <c r="F11" s="142">
        <f>+F16+F12+F15</f>
        <v>603600</v>
      </c>
    </row>
    <row r="12" spans="2:6" ht="19.5" customHeight="1">
      <c r="B12" s="163" t="s">
        <v>322</v>
      </c>
      <c r="C12" s="164"/>
      <c r="D12" s="128">
        <v>160000</v>
      </c>
      <c r="E12" s="128">
        <v>65308</v>
      </c>
      <c r="F12" s="383">
        <v>95000</v>
      </c>
    </row>
    <row r="13" spans="2:6" ht="19.5" customHeight="1" hidden="1">
      <c r="B13" s="227"/>
      <c r="C13" s="232" t="s">
        <v>441</v>
      </c>
      <c r="D13" s="228"/>
      <c r="E13" s="228">
        <v>55031</v>
      </c>
      <c r="F13" s="229"/>
    </row>
    <row r="14" spans="2:6" ht="19.5" customHeight="1" hidden="1">
      <c r="B14" s="227"/>
      <c r="C14" s="232" t="s">
        <v>442</v>
      </c>
      <c r="D14" s="228"/>
      <c r="E14" s="228">
        <v>10277</v>
      </c>
      <c r="F14" s="229"/>
    </row>
    <row r="15" spans="2:6" ht="19.5" customHeight="1">
      <c r="B15" s="138" t="s">
        <v>324</v>
      </c>
      <c r="C15" s="139"/>
      <c r="D15" s="140">
        <v>103747</v>
      </c>
      <c r="E15" s="140">
        <v>75160</v>
      </c>
      <c r="F15" s="140">
        <v>103747</v>
      </c>
    </row>
    <row r="16" spans="2:6" ht="19.5" customHeight="1">
      <c r="B16" s="154" t="s">
        <v>323</v>
      </c>
      <c r="C16" s="161"/>
      <c r="D16" s="162">
        <f>D17+D18</f>
        <v>1114953</v>
      </c>
      <c r="E16" s="162">
        <f>E17+E18</f>
        <v>202237</v>
      </c>
      <c r="F16" s="162">
        <f>F17+F18</f>
        <v>404853</v>
      </c>
    </row>
    <row r="17" spans="2:6" ht="19.5" customHeight="1">
      <c r="B17" s="209"/>
      <c r="C17" s="155" t="s">
        <v>326</v>
      </c>
      <c r="D17" s="133">
        <v>792620</v>
      </c>
      <c r="E17" s="133">
        <v>23361</v>
      </c>
      <c r="F17" s="133">
        <v>82520</v>
      </c>
    </row>
    <row r="18" spans="2:6" ht="19.5" customHeight="1" thickBot="1">
      <c r="B18" s="210"/>
      <c r="C18" s="155" t="s">
        <v>327</v>
      </c>
      <c r="D18" s="156">
        <v>322333</v>
      </c>
      <c r="E18" s="157">
        <v>178876</v>
      </c>
      <c r="F18" s="156">
        <v>322333</v>
      </c>
    </row>
    <row r="19" spans="2:6" ht="19.5" customHeight="1" thickBot="1">
      <c r="B19" s="87" t="s">
        <v>45</v>
      </c>
      <c r="C19" s="88"/>
      <c r="D19" s="130">
        <f>D20+D38+D47+D53+D54</f>
        <v>651300</v>
      </c>
      <c r="E19" s="101">
        <f>E20+E38+E47+E53+E54</f>
        <v>271514</v>
      </c>
      <c r="F19" s="130">
        <f>F20+F38+F47+F53+F54</f>
        <v>396400</v>
      </c>
    </row>
    <row r="20" spans="2:6" ht="19.5" customHeight="1">
      <c r="B20" s="371" t="s">
        <v>47</v>
      </c>
      <c r="C20" s="372"/>
      <c r="D20" s="131">
        <f>D21+D22+D31+D34+D32+D33</f>
        <v>226000</v>
      </c>
      <c r="E20" s="135">
        <f>E21+E22+E31+E34+E32+E33</f>
        <v>59465</v>
      </c>
      <c r="F20" s="131">
        <f>F21+F22+F31+F34+F32+F33</f>
        <v>93400</v>
      </c>
    </row>
    <row r="21" spans="2:6" ht="19.5" customHeight="1">
      <c r="B21" s="86" t="s">
        <v>43</v>
      </c>
      <c r="C21" s="80" t="s">
        <v>53</v>
      </c>
      <c r="D21" s="132">
        <v>25000</v>
      </c>
      <c r="E21" s="136">
        <v>6619</v>
      </c>
      <c r="F21" s="133">
        <v>7000</v>
      </c>
    </row>
    <row r="22" spans="2:6" ht="19.5" customHeight="1">
      <c r="B22" s="86" t="s">
        <v>43</v>
      </c>
      <c r="C22" s="80" t="s">
        <v>244</v>
      </c>
      <c r="D22" s="132">
        <v>65000</v>
      </c>
      <c r="E22" s="136">
        <f>E23+E24+E25+E26+E27+E28+E29+E30</f>
        <v>5215</v>
      </c>
      <c r="F22" s="133">
        <v>6000</v>
      </c>
    </row>
    <row r="23" spans="2:6" ht="19.5" customHeight="1" hidden="1">
      <c r="B23" s="86"/>
      <c r="C23" s="230" t="s">
        <v>303</v>
      </c>
      <c r="D23" s="132">
        <v>65000</v>
      </c>
      <c r="E23" s="136">
        <v>48</v>
      </c>
      <c r="F23" s="133">
        <v>256</v>
      </c>
    </row>
    <row r="24" spans="2:6" ht="19.5" customHeight="1" hidden="1">
      <c r="B24" s="86"/>
      <c r="C24" s="230" t="s">
        <v>304</v>
      </c>
      <c r="D24" s="132"/>
      <c r="E24" s="136">
        <v>3534</v>
      </c>
      <c r="F24" s="133">
        <v>3534</v>
      </c>
    </row>
    <row r="25" spans="2:6" ht="19.5" customHeight="1" hidden="1">
      <c r="B25" s="86"/>
      <c r="C25" s="230" t="s">
        <v>305</v>
      </c>
      <c r="D25" s="132"/>
      <c r="E25" s="136">
        <v>670</v>
      </c>
      <c r="F25" s="133">
        <v>676</v>
      </c>
    </row>
    <row r="26" spans="2:6" ht="19.5" customHeight="1" hidden="1">
      <c r="B26" s="86"/>
      <c r="C26" s="230" t="s">
        <v>306</v>
      </c>
      <c r="D26" s="132"/>
      <c r="E26" s="136">
        <v>280</v>
      </c>
      <c r="F26" s="133">
        <v>280</v>
      </c>
    </row>
    <row r="27" spans="2:6" ht="19.5" customHeight="1" hidden="1">
      <c r="B27" s="86"/>
      <c r="C27" s="230" t="s">
        <v>307</v>
      </c>
      <c r="D27" s="132"/>
      <c r="E27" s="136">
        <v>380</v>
      </c>
      <c r="F27" s="133">
        <v>812</v>
      </c>
    </row>
    <row r="28" spans="2:6" ht="19.5" customHeight="1" hidden="1">
      <c r="B28" s="86"/>
      <c r="C28" s="230" t="s">
        <v>308</v>
      </c>
      <c r="D28" s="132"/>
      <c r="E28" s="136">
        <v>126</v>
      </c>
      <c r="F28" s="133">
        <v>126</v>
      </c>
    </row>
    <row r="29" spans="2:6" ht="19.5" customHeight="1" hidden="1">
      <c r="B29" s="86"/>
      <c r="C29" s="230" t="s">
        <v>309</v>
      </c>
      <c r="D29" s="132"/>
      <c r="E29" s="136">
        <v>177</v>
      </c>
      <c r="F29" s="133">
        <v>186</v>
      </c>
    </row>
    <row r="30" spans="2:6" ht="19.5" customHeight="1" hidden="1">
      <c r="B30" s="86"/>
      <c r="C30" s="230" t="s">
        <v>310</v>
      </c>
      <c r="D30" s="132"/>
      <c r="E30" s="136">
        <v>0</v>
      </c>
      <c r="F30" s="133">
        <v>130</v>
      </c>
    </row>
    <row r="31" spans="2:6" ht="19.5" customHeight="1">
      <c r="B31" s="86" t="s">
        <v>43</v>
      </c>
      <c r="C31" s="80" t="s">
        <v>48</v>
      </c>
      <c r="D31" s="132">
        <v>90000</v>
      </c>
      <c r="E31" s="136">
        <v>45424</v>
      </c>
      <c r="F31" s="133">
        <v>75000</v>
      </c>
    </row>
    <row r="32" spans="2:6" ht="19.5" customHeight="1">
      <c r="B32" s="86" t="s">
        <v>43</v>
      </c>
      <c r="C32" s="80" t="s">
        <v>276</v>
      </c>
      <c r="D32" s="132">
        <v>35000</v>
      </c>
      <c r="E32" s="136"/>
      <c r="F32" s="133"/>
    </row>
    <row r="33" spans="2:6" ht="19.5" customHeight="1">
      <c r="B33" s="86" t="s">
        <v>43</v>
      </c>
      <c r="C33" s="80" t="s">
        <v>250</v>
      </c>
      <c r="D33" s="132">
        <v>5600</v>
      </c>
      <c r="E33" s="136"/>
      <c r="F33" s="133"/>
    </row>
    <row r="34" spans="2:6" ht="19.5" customHeight="1">
      <c r="B34" s="86" t="s">
        <v>43</v>
      </c>
      <c r="C34" s="80" t="s">
        <v>259</v>
      </c>
      <c r="D34" s="132">
        <v>5400</v>
      </c>
      <c r="E34" s="136">
        <v>2207</v>
      </c>
      <c r="F34" s="132">
        <v>5400</v>
      </c>
    </row>
    <row r="35" spans="2:6" ht="19.5" customHeight="1" hidden="1">
      <c r="B35" s="86"/>
      <c r="C35" s="230" t="s">
        <v>443</v>
      </c>
      <c r="D35" s="132"/>
      <c r="E35" s="136">
        <v>1763</v>
      </c>
      <c r="F35" s="132"/>
    </row>
    <row r="36" spans="2:6" ht="19.5" customHeight="1" hidden="1">
      <c r="B36" s="86"/>
      <c r="C36" s="230" t="s">
        <v>444</v>
      </c>
      <c r="D36" s="132"/>
      <c r="E36" s="136">
        <v>168</v>
      </c>
      <c r="F36" s="132"/>
    </row>
    <row r="37" spans="2:6" ht="19.5" customHeight="1" hidden="1">
      <c r="B37" s="86"/>
      <c r="C37" s="230" t="s">
        <v>448</v>
      </c>
      <c r="D37" s="132"/>
      <c r="E37" s="136">
        <v>276</v>
      </c>
      <c r="F37" s="132"/>
    </row>
    <row r="38" spans="2:6" ht="19.5" customHeight="1">
      <c r="B38" s="84" t="s">
        <v>46</v>
      </c>
      <c r="C38" s="81"/>
      <c r="D38" s="129">
        <f>D39+D40+D42+D43+D44+D46+D45+D41</f>
        <v>214000</v>
      </c>
      <c r="E38" s="134">
        <f>E39+E40+E42+E43+E44+E46+E45+E41</f>
        <v>128000</v>
      </c>
      <c r="F38" s="129">
        <f>F39+F40+F42+F43+F44+F46+F45+F41</f>
        <v>173000</v>
      </c>
    </row>
    <row r="39" spans="2:6" ht="19.5" customHeight="1">
      <c r="B39" s="86" t="s">
        <v>43</v>
      </c>
      <c r="C39" s="82" t="s">
        <v>193</v>
      </c>
      <c r="D39" s="133">
        <v>70000</v>
      </c>
      <c r="E39" s="137">
        <v>70000</v>
      </c>
      <c r="F39" s="133">
        <v>70000</v>
      </c>
    </row>
    <row r="40" spans="2:6" ht="19.5" customHeight="1">
      <c r="B40" s="86" t="s">
        <v>43</v>
      </c>
      <c r="C40" s="82" t="s">
        <v>294</v>
      </c>
      <c r="D40" s="133"/>
      <c r="E40" s="137"/>
      <c r="F40" s="133"/>
    </row>
    <row r="41" spans="2:6" s="38" customFormat="1" ht="19.5" customHeight="1">
      <c r="B41" s="86" t="s">
        <v>43</v>
      </c>
      <c r="C41" s="82" t="s">
        <v>289</v>
      </c>
      <c r="D41" s="133">
        <v>10000</v>
      </c>
      <c r="E41" s="137">
        <v>10000</v>
      </c>
      <c r="F41" s="133">
        <v>10000</v>
      </c>
    </row>
    <row r="42" spans="2:6" s="38" customFormat="1" ht="19.5" customHeight="1">
      <c r="B42" s="86" t="s">
        <v>43</v>
      </c>
      <c r="C42" s="82" t="s">
        <v>245</v>
      </c>
      <c r="D42" s="133">
        <v>50000</v>
      </c>
      <c r="E42" s="137">
        <v>25000</v>
      </c>
      <c r="F42" s="133">
        <v>50000</v>
      </c>
    </row>
    <row r="43" spans="2:6" s="21" customFormat="1" ht="19.5" customHeight="1">
      <c r="B43" s="86" t="s">
        <v>43</v>
      </c>
      <c r="C43" s="82" t="s">
        <v>234</v>
      </c>
      <c r="D43" s="133">
        <v>35000</v>
      </c>
      <c r="E43" s="137">
        <v>15000</v>
      </c>
      <c r="F43" s="133">
        <v>35000</v>
      </c>
    </row>
    <row r="44" spans="2:6" s="21" customFormat="1" ht="19.5" customHeight="1">
      <c r="B44" s="86" t="s">
        <v>43</v>
      </c>
      <c r="C44" s="82" t="s">
        <v>246</v>
      </c>
      <c r="D44" s="133">
        <v>35000</v>
      </c>
      <c r="E44" s="137"/>
      <c r="F44" s="133"/>
    </row>
    <row r="45" spans="2:6" s="21" customFormat="1" ht="19.5" customHeight="1">
      <c r="B45" s="86" t="s">
        <v>43</v>
      </c>
      <c r="C45" s="82" t="s">
        <v>251</v>
      </c>
      <c r="D45" s="133">
        <v>4000</v>
      </c>
      <c r="E45" s="137">
        <v>3000</v>
      </c>
      <c r="F45" s="133">
        <v>3000</v>
      </c>
    </row>
    <row r="46" spans="2:6" s="21" customFormat="1" ht="19.5" customHeight="1">
      <c r="B46" s="86" t="s">
        <v>43</v>
      </c>
      <c r="C46" s="82" t="s">
        <v>311</v>
      </c>
      <c r="D46" s="133">
        <v>10000</v>
      </c>
      <c r="E46" s="137">
        <v>5000</v>
      </c>
      <c r="F46" s="133">
        <v>5000</v>
      </c>
    </row>
    <row r="47" spans="2:6" s="21" customFormat="1" ht="19.5" customHeight="1">
      <c r="B47" s="84" t="s">
        <v>51</v>
      </c>
      <c r="C47" s="81"/>
      <c r="D47" s="129">
        <v>81300</v>
      </c>
      <c r="E47" s="134">
        <v>47895</v>
      </c>
      <c r="F47" s="384">
        <v>66000</v>
      </c>
    </row>
    <row r="48" spans="2:6" s="21" customFormat="1" ht="19.5" customHeight="1" hidden="1">
      <c r="B48" s="226"/>
      <c r="C48" s="231" t="s">
        <v>440</v>
      </c>
      <c r="D48" s="133">
        <v>81300</v>
      </c>
      <c r="E48" s="137">
        <v>2240</v>
      </c>
      <c r="F48" s="385">
        <v>3020</v>
      </c>
    </row>
    <row r="49" spans="2:6" s="21" customFormat="1" ht="19.5" customHeight="1" hidden="1">
      <c r="B49" s="226"/>
      <c r="C49" s="231" t="s">
        <v>447</v>
      </c>
      <c r="D49" s="133"/>
      <c r="E49" s="137">
        <v>8471</v>
      </c>
      <c r="F49" s="385">
        <v>8500</v>
      </c>
    </row>
    <row r="50" spans="2:6" s="21" customFormat="1" ht="19.5" customHeight="1" hidden="1">
      <c r="B50" s="226"/>
      <c r="C50" s="231" t="s">
        <v>445</v>
      </c>
      <c r="D50" s="133"/>
      <c r="E50" s="137">
        <v>252</v>
      </c>
      <c r="F50" s="385">
        <v>300</v>
      </c>
    </row>
    <row r="51" spans="2:6" s="21" customFormat="1" ht="19.5" customHeight="1" hidden="1">
      <c r="B51" s="226"/>
      <c r="C51" s="231" t="s">
        <v>446</v>
      </c>
      <c r="D51" s="133"/>
      <c r="E51" s="137">
        <v>36032</v>
      </c>
      <c r="F51" s="385">
        <v>36100</v>
      </c>
    </row>
    <row r="52" spans="2:6" s="21" customFormat="1" ht="19.5" customHeight="1" hidden="1">
      <c r="B52" s="226"/>
      <c r="C52" s="231" t="s">
        <v>449</v>
      </c>
      <c r="D52" s="133"/>
      <c r="E52" s="137">
        <v>900</v>
      </c>
      <c r="F52" s="385">
        <v>18080</v>
      </c>
    </row>
    <row r="53" spans="2:6" ht="19.5" customHeight="1">
      <c r="B53" s="85" t="s">
        <v>325</v>
      </c>
      <c r="C53" s="83"/>
      <c r="D53" s="129">
        <v>100000</v>
      </c>
      <c r="E53" s="134">
        <v>34588</v>
      </c>
      <c r="F53" s="384">
        <v>54000</v>
      </c>
    </row>
    <row r="54" spans="2:6" ht="19.5" customHeight="1" thickBot="1">
      <c r="B54" s="84" t="s">
        <v>50</v>
      </c>
      <c r="C54" s="83"/>
      <c r="D54" s="129">
        <v>30000</v>
      </c>
      <c r="E54" s="134">
        <v>1566</v>
      </c>
      <c r="F54" s="384">
        <v>10000</v>
      </c>
    </row>
    <row r="55" spans="2:6" ht="19.5" customHeight="1" thickBot="1">
      <c r="B55" s="89" t="s">
        <v>182</v>
      </c>
      <c r="C55" s="90"/>
      <c r="D55" s="130">
        <f>D11+D19</f>
        <v>2030000</v>
      </c>
      <c r="E55" s="101">
        <f>E11+E19</f>
        <v>614219</v>
      </c>
      <c r="F55" s="130">
        <f>F11+F19</f>
        <v>1000000</v>
      </c>
    </row>
    <row r="56" ht="12.75" hidden="1">
      <c r="D56" s="1">
        <v>359737</v>
      </c>
    </row>
    <row r="57" spans="3:6" ht="12.75">
      <c r="C57" s="1" t="s">
        <v>505</v>
      </c>
      <c r="D57" s="221"/>
      <c r="E57" s="221"/>
      <c r="F57" s="221"/>
    </row>
    <row r="58" ht="12.75">
      <c r="E58" s="221"/>
    </row>
    <row r="59" ht="12.75">
      <c r="F59" s="221"/>
    </row>
    <row r="60" ht="12.75">
      <c r="E60" s="221"/>
    </row>
    <row r="61" spans="2:3" ht="15.75">
      <c r="B61"/>
      <c r="C61" s="110" t="s">
        <v>402</v>
      </c>
    </row>
    <row r="62" spans="2:3" ht="15.75">
      <c r="B62"/>
      <c r="C62" s="110" t="s">
        <v>403</v>
      </c>
    </row>
    <row r="63" ht="15.75">
      <c r="C63" s="110" t="s">
        <v>404</v>
      </c>
    </row>
    <row r="64" ht="12.75">
      <c r="C64"/>
    </row>
    <row r="65" ht="12.75">
      <c r="C65"/>
    </row>
    <row r="66" ht="12.75">
      <c r="C66"/>
    </row>
    <row r="67" ht="12.75">
      <c r="C67"/>
    </row>
    <row r="68" ht="15.75">
      <c r="C68" s="110" t="s">
        <v>399</v>
      </c>
    </row>
    <row r="69" ht="15.75">
      <c r="C69" s="110" t="s">
        <v>400</v>
      </c>
    </row>
    <row r="70" ht="15.75">
      <c r="C70" s="110" t="s">
        <v>401</v>
      </c>
    </row>
  </sheetData>
  <sheetProtection/>
  <mergeCells count="5">
    <mergeCell ref="B4:F4"/>
    <mergeCell ref="B6:F6"/>
    <mergeCell ref="B11:C11"/>
    <mergeCell ref="B7:F7"/>
    <mergeCell ref="B20:C20"/>
  </mergeCells>
  <printOptions/>
  <pageMargins left="0.24" right="0.17" top="0.44" bottom="0.17" header="0.22" footer="0.15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48"/>
  <sheetViews>
    <sheetView zoomScalePageLayoutView="0" workbookViewId="0" topLeftCell="B1">
      <selection activeCell="I12" sqref="I12"/>
    </sheetView>
  </sheetViews>
  <sheetFormatPr defaultColWidth="9.140625" defaultRowHeight="12"/>
  <cols>
    <col min="1" max="1" width="1.7109375" style="1" customWidth="1"/>
    <col min="2" max="2" width="7.8515625" style="1" customWidth="1"/>
    <col min="3" max="3" width="73.7109375" style="1" customWidth="1"/>
    <col min="4" max="6" width="12.8515625" style="1" customWidth="1"/>
    <col min="7" max="16384" width="9.28125" style="1" customWidth="1"/>
  </cols>
  <sheetData>
    <row r="2" ht="14.25">
      <c r="E2" s="91" t="s">
        <v>411</v>
      </c>
    </row>
    <row r="3" ht="14.25">
      <c r="E3" s="91"/>
    </row>
    <row r="4" spans="2:6" ht="20.25">
      <c r="B4" s="367" t="s">
        <v>137</v>
      </c>
      <c r="C4" s="367"/>
      <c r="D4" s="367"/>
      <c r="E4" s="367"/>
      <c r="F4" s="367"/>
    </row>
    <row r="5" spans="2:5" ht="20.25">
      <c r="B5" s="73"/>
      <c r="C5" s="73"/>
      <c r="D5" s="73"/>
      <c r="E5" s="73"/>
    </row>
    <row r="6" spans="2:6" ht="18.75">
      <c r="B6" s="368" t="s">
        <v>52</v>
      </c>
      <c r="C6" s="368"/>
      <c r="D6" s="368"/>
      <c r="E6" s="368"/>
      <c r="F6" s="368"/>
    </row>
    <row r="7" spans="2:6" ht="21" customHeight="1">
      <c r="B7" s="375" t="s">
        <v>420</v>
      </c>
      <c r="C7" s="375"/>
      <c r="D7" s="375"/>
      <c r="E7" s="375"/>
      <c r="F7" s="375"/>
    </row>
    <row r="8" spans="2:6" ht="18" customHeight="1">
      <c r="B8" s="92"/>
      <c r="C8" s="92"/>
      <c r="D8" s="92"/>
      <c r="E8" s="92"/>
      <c r="F8" s="92"/>
    </row>
    <row r="9" spans="2:6" ht="18" customHeight="1" thickBot="1">
      <c r="B9" s="92"/>
      <c r="C9" s="92"/>
      <c r="D9" s="92"/>
      <c r="E9" s="92"/>
      <c r="F9" s="92"/>
    </row>
    <row r="10" spans="2:6" ht="54" customHeight="1" thickBot="1">
      <c r="B10" s="376"/>
      <c r="C10" s="377"/>
      <c r="D10" s="150" t="s">
        <v>428</v>
      </c>
      <c r="E10" s="150" t="s">
        <v>412</v>
      </c>
      <c r="F10" s="150" t="s">
        <v>429</v>
      </c>
    </row>
    <row r="11" spans="2:6" ht="24" customHeight="1" thickBot="1">
      <c r="B11" s="373" t="s">
        <v>55</v>
      </c>
      <c r="C11" s="374"/>
      <c r="D11" s="143">
        <f>SUM(D12:D18)</f>
        <v>20000</v>
      </c>
      <c r="E11" s="143">
        <f>SUM(E12:E18)</f>
        <v>8759</v>
      </c>
      <c r="F11" s="143">
        <f>SUM(F12:F18)</f>
        <v>11000</v>
      </c>
    </row>
    <row r="12" spans="2:6" ht="20.25" customHeight="1">
      <c r="B12" s="94" t="s">
        <v>43</v>
      </c>
      <c r="C12" s="102" t="s">
        <v>54</v>
      </c>
      <c r="D12" s="99">
        <v>7000</v>
      </c>
      <c r="E12" s="99"/>
      <c r="F12" s="99"/>
    </row>
    <row r="13" spans="2:6" ht="20.25" customHeight="1">
      <c r="B13" s="95" t="s">
        <v>43</v>
      </c>
      <c r="C13" s="103" t="s">
        <v>248</v>
      </c>
      <c r="D13" s="100">
        <v>2000</v>
      </c>
      <c r="E13" s="100">
        <v>5687</v>
      </c>
      <c r="F13" s="100">
        <v>7000</v>
      </c>
    </row>
    <row r="14" spans="2:6" ht="20.25" customHeight="1">
      <c r="B14" s="95" t="s">
        <v>43</v>
      </c>
      <c r="C14" s="104" t="s">
        <v>57</v>
      </c>
      <c r="D14" s="100">
        <v>4000</v>
      </c>
      <c r="E14" s="100"/>
      <c r="F14" s="100"/>
    </row>
    <row r="15" spans="2:6" ht="20.25" customHeight="1">
      <c r="B15" s="95" t="s">
        <v>43</v>
      </c>
      <c r="C15" s="104" t="s">
        <v>247</v>
      </c>
      <c r="D15" s="100">
        <v>2000</v>
      </c>
      <c r="E15" s="100">
        <v>144</v>
      </c>
      <c r="F15" s="100">
        <v>1000</v>
      </c>
    </row>
    <row r="16" spans="2:6" ht="20.25" customHeight="1">
      <c r="B16" s="95" t="s">
        <v>43</v>
      </c>
      <c r="C16" s="104" t="s">
        <v>56</v>
      </c>
      <c r="D16" s="100">
        <v>2000</v>
      </c>
      <c r="E16" s="100"/>
      <c r="F16" s="100"/>
    </row>
    <row r="17" spans="2:6" ht="20.25" customHeight="1">
      <c r="B17" s="95" t="s">
        <v>43</v>
      </c>
      <c r="C17" s="104" t="s">
        <v>58</v>
      </c>
      <c r="D17" s="100">
        <v>2000</v>
      </c>
      <c r="E17" s="100">
        <v>2028</v>
      </c>
      <c r="F17" s="100">
        <v>2100</v>
      </c>
    </row>
    <row r="18" spans="2:6" ht="20.25" customHeight="1">
      <c r="B18" s="95" t="s">
        <v>43</v>
      </c>
      <c r="C18" s="104" t="s">
        <v>59</v>
      </c>
      <c r="D18" s="100">
        <v>1000</v>
      </c>
      <c r="E18" s="100">
        <v>900</v>
      </c>
      <c r="F18" s="100">
        <v>900</v>
      </c>
    </row>
    <row r="19" spans="2:6" ht="24" customHeight="1">
      <c r="B19" s="144" t="s">
        <v>60</v>
      </c>
      <c r="C19" s="145"/>
      <c r="D19" s="146">
        <v>35000</v>
      </c>
      <c r="E19" s="146">
        <v>17175</v>
      </c>
      <c r="F19" s="382">
        <v>24000</v>
      </c>
    </row>
    <row r="20" spans="2:6" ht="20.25" customHeight="1" hidden="1">
      <c r="B20" s="158"/>
      <c r="C20" s="159" t="s">
        <v>313</v>
      </c>
      <c r="D20" s="160"/>
      <c r="E20" s="160">
        <v>110</v>
      </c>
      <c r="F20" s="160"/>
    </row>
    <row r="21" spans="2:6" ht="20.25" customHeight="1" hidden="1">
      <c r="B21" s="158"/>
      <c r="C21" s="159" t="s">
        <v>314</v>
      </c>
      <c r="D21" s="160"/>
      <c r="E21" s="160">
        <v>645</v>
      </c>
      <c r="F21" s="160"/>
    </row>
    <row r="22" spans="2:6" ht="20.25" customHeight="1" hidden="1">
      <c r="B22" s="158"/>
      <c r="C22" s="159" t="s">
        <v>315</v>
      </c>
      <c r="D22" s="160"/>
      <c r="E22" s="160">
        <v>3373</v>
      </c>
      <c r="F22" s="160"/>
    </row>
    <row r="23" spans="2:6" ht="20.25" customHeight="1" hidden="1">
      <c r="B23" s="158"/>
      <c r="C23" s="159" t="s">
        <v>439</v>
      </c>
      <c r="D23" s="160"/>
      <c r="E23" s="160">
        <v>4560</v>
      </c>
      <c r="F23" s="160"/>
    </row>
    <row r="24" spans="2:6" ht="20.25" customHeight="1" hidden="1">
      <c r="B24" s="158"/>
      <c r="C24" s="159" t="s">
        <v>316</v>
      </c>
      <c r="D24" s="160"/>
      <c r="E24" s="160">
        <v>-400</v>
      </c>
      <c r="F24" s="160"/>
    </row>
    <row r="25" spans="2:6" ht="20.25" customHeight="1" hidden="1">
      <c r="B25" s="158"/>
      <c r="C25" s="159" t="s">
        <v>438</v>
      </c>
      <c r="D25" s="160"/>
      <c r="E25" s="160">
        <v>3000</v>
      </c>
      <c r="F25" s="160"/>
    </row>
    <row r="26" spans="2:6" ht="20.25" customHeight="1" hidden="1">
      <c r="B26" s="158"/>
      <c r="C26" s="159" t="s">
        <v>388</v>
      </c>
      <c r="D26" s="160"/>
      <c r="E26" s="160">
        <v>2660</v>
      </c>
      <c r="F26" s="160"/>
    </row>
    <row r="27" spans="2:6" ht="20.25" customHeight="1" hidden="1">
      <c r="B27" s="158"/>
      <c r="C27" s="159" t="s">
        <v>389</v>
      </c>
      <c r="D27" s="160"/>
      <c r="E27" s="160">
        <v>3227</v>
      </c>
      <c r="F27" s="160"/>
    </row>
    <row r="28" spans="2:6" s="21" customFormat="1" ht="22.5" customHeight="1" thickBot="1">
      <c r="B28" s="147" t="s">
        <v>288</v>
      </c>
      <c r="C28" s="148"/>
      <c r="D28" s="149"/>
      <c r="E28" s="149"/>
      <c r="F28" s="149"/>
    </row>
    <row r="29" spans="2:6" ht="21.75" customHeight="1" thickBot="1">
      <c r="B29" s="93" t="s">
        <v>182</v>
      </c>
      <c r="C29" s="105"/>
      <c r="D29" s="101">
        <f>D11+D19+D28</f>
        <v>55000</v>
      </c>
      <c r="E29" s="101">
        <f>E11+E19+E28</f>
        <v>25934</v>
      </c>
      <c r="F29" s="101">
        <f>F11+F19+F28</f>
        <v>35000</v>
      </c>
    </row>
    <row r="30" spans="3:6" ht="15" hidden="1">
      <c r="C30" s="96"/>
      <c r="D30" s="96">
        <v>56581</v>
      </c>
      <c r="E30" s="96"/>
      <c r="F30" s="184">
        <v>27936</v>
      </c>
    </row>
    <row r="31" spans="3:5" ht="12.75">
      <c r="C31" s="96"/>
      <c r="D31" s="96"/>
      <c r="E31" s="96"/>
    </row>
    <row r="32" spans="3:5" ht="12.75">
      <c r="C32" s="96"/>
      <c r="D32" s="96"/>
      <c r="E32" s="96"/>
    </row>
    <row r="33" spans="3:5" ht="12.75">
      <c r="C33" s="96"/>
      <c r="D33" s="96"/>
      <c r="E33" s="96"/>
    </row>
    <row r="34" spans="3:5" ht="12.75">
      <c r="C34" s="96"/>
      <c r="D34" s="96"/>
      <c r="E34" s="96"/>
    </row>
    <row r="35" spans="3:5" ht="12.75">
      <c r="C35" s="96"/>
      <c r="D35" s="96"/>
      <c r="E35" s="96"/>
    </row>
    <row r="36" spans="3:5" ht="12.75">
      <c r="C36" s="96"/>
      <c r="D36" s="96"/>
      <c r="E36" s="96"/>
    </row>
    <row r="37" spans="3:5" ht="12.75">
      <c r="C37" s="96"/>
      <c r="D37" s="96"/>
      <c r="E37" s="96"/>
    </row>
    <row r="38" spans="3:5" ht="12.75">
      <c r="C38" s="96"/>
      <c r="D38" s="96"/>
      <c r="E38" s="96"/>
    </row>
    <row r="39" spans="2:4" ht="15.75">
      <c r="B39"/>
      <c r="C39" s="110" t="s">
        <v>402</v>
      </c>
      <c r="D39" s="96"/>
    </row>
    <row r="40" spans="2:3" ht="15.75">
      <c r="B40" s="31"/>
      <c r="C40" s="110" t="s">
        <v>403</v>
      </c>
    </row>
    <row r="41" spans="2:3" ht="15.75">
      <c r="B41" s="31"/>
      <c r="C41" s="110" t="s">
        <v>404</v>
      </c>
    </row>
    <row r="42" spans="2:3" ht="15.75">
      <c r="B42" s="31"/>
      <c r="C42"/>
    </row>
    <row r="43" spans="2:3" ht="15.75">
      <c r="B43" s="31"/>
      <c r="C43"/>
    </row>
    <row r="44" ht="12.75">
      <c r="C44"/>
    </row>
    <row r="45" ht="12.75">
      <c r="C45"/>
    </row>
    <row r="46" ht="15.75">
      <c r="C46" s="110" t="s">
        <v>399</v>
      </c>
    </row>
    <row r="47" ht="15.75">
      <c r="C47" s="110" t="s">
        <v>400</v>
      </c>
    </row>
    <row r="48" ht="15.75">
      <c r="C48" s="110" t="s">
        <v>401</v>
      </c>
    </row>
  </sheetData>
  <sheetProtection/>
  <mergeCells count="5">
    <mergeCell ref="B11:C11"/>
    <mergeCell ref="B4:F4"/>
    <mergeCell ref="B6:F6"/>
    <mergeCell ref="B7:F7"/>
    <mergeCell ref="B10:C10"/>
  </mergeCells>
  <printOptions/>
  <pageMargins left="0.24" right="0.22" top="0.28" bottom="0.31" header="0.22" footer="0.2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sivkov</cp:lastModifiedBy>
  <cp:lastPrinted>2020-10-23T10:29:25Z</cp:lastPrinted>
  <dcterms:created xsi:type="dcterms:W3CDTF">2000-07-24T05:48:36Z</dcterms:created>
  <dcterms:modified xsi:type="dcterms:W3CDTF">2020-10-27T12:18:04Z</dcterms:modified>
  <cp:category/>
  <cp:version/>
  <cp:contentType/>
  <cp:contentStatus/>
</cp:coreProperties>
</file>